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autoCompressPictures="0"/>
  <mc:AlternateContent xmlns:mc="http://schemas.openxmlformats.org/markup-compatibility/2006">
    <mc:Choice Requires="x15">
      <x15ac:absPath xmlns:x15ac="http://schemas.microsoft.com/office/spreadsheetml/2010/11/ac" url="\\192.168.10.16\ve\Redacao\Publicacoes\Jornal VE\DIVERSOS\NAVEPRINTER\"/>
    </mc:Choice>
  </mc:AlternateContent>
  <xr:revisionPtr revIDLastSave="0" documentId="13_ncr:1_{58ED58DE-A265-4FCC-A96A-312760B75D0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K23" i="13" l="1"/>
  <c r="E19" i="13" s="1"/>
  <c r="V72" i="13"/>
  <c r="AS77" i="13"/>
  <c r="AR79" i="13" s="1"/>
  <c r="AW5" i="13"/>
  <c r="AQ5" i="13" s="1"/>
  <c r="AW4" i="13"/>
  <c r="AS5" i="13" l="1"/>
  <c r="AY5" i="13"/>
  <c r="AS4" i="13"/>
  <c r="AU4" i="13" s="1"/>
  <c r="AY4" i="13"/>
  <c r="AR7" i="13"/>
  <c r="AS6" i="13" s="1"/>
  <c r="AQ6" i="13" s="1"/>
  <c r="AY6" i="13" s="1"/>
  <c r="AY7" i="13" l="1"/>
  <c r="AR21" i="13"/>
  <c r="AR26" i="13" s="1"/>
  <c r="AW6" i="13"/>
  <c r="AW7" i="13" s="1"/>
  <c r="AR41" i="13"/>
  <c r="AR47" i="13"/>
  <c r="AR52" i="13" s="1"/>
  <c r="AR67" i="13"/>
  <c r="AR72" i="13" s="1"/>
  <c r="AR31" i="13"/>
  <c r="AR36" i="13" s="1"/>
  <c r="AR57" i="13"/>
  <c r="AR62" i="13" s="1"/>
  <c r="AR11" i="13"/>
  <c r="AR16" i="13" s="1"/>
  <c r="AU5" i="13"/>
</calcChain>
</file>

<file path=xl/sharedStrings.xml><?xml version="1.0" encoding="utf-8"?>
<sst xmlns="http://schemas.openxmlformats.org/spreadsheetml/2006/main" count="159" uniqueCount="110">
  <si>
    <t>Cliente</t>
  </si>
  <si>
    <t>Gráfica</t>
  </si>
  <si>
    <t>Título do jornal</t>
  </si>
  <si>
    <t>Data</t>
  </si>
  <si>
    <t>Páginas</t>
  </si>
  <si>
    <t>Formato</t>
  </si>
  <si>
    <t>ex.</t>
  </si>
  <si>
    <t>Hora</t>
  </si>
  <si>
    <t>Duplo</t>
  </si>
  <si>
    <t>Singelo</t>
  </si>
  <si>
    <t>X</t>
  </si>
  <si>
    <t>cm</t>
  </si>
  <si>
    <t>g</t>
  </si>
  <si>
    <t>Horiz.</t>
  </si>
  <si>
    <t>Vertical</t>
  </si>
  <si>
    <t>Ref. do papel</t>
  </si>
  <si>
    <t>Entrega do produto acabado:</t>
  </si>
  <si>
    <t>V/ orç. N.º</t>
  </si>
  <si>
    <t>N.º pág. a cores</t>
  </si>
  <si>
    <t>Gramagem</t>
  </si>
  <si>
    <t>Entrada</t>
  </si>
  <si>
    <t>Armazém</t>
  </si>
  <si>
    <t>Mancha</t>
  </si>
  <si>
    <t>Medida</t>
  </si>
  <si>
    <t>das Bobines</t>
  </si>
  <si>
    <t>PAPEL</t>
  </si>
  <si>
    <t>CARACTERÍSTICAS TÉCNICAS</t>
  </si>
  <si>
    <t>do jornal</t>
  </si>
  <si>
    <t>em máquina</t>
  </si>
  <si>
    <t>Entidade</t>
  </si>
  <si>
    <t>Matricula</t>
  </si>
  <si>
    <t>Quantidade</t>
  </si>
  <si>
    <t>ENCARTES</t>
  </si>
  <si>
    <t>Falsa central</t>
  </si>
  <si>
    <t>mm</t>
  </si>
  <si>
    <t>Requisição N.º</t>
  </si>
  <si>
    <t>NAVEPRINTER</t>
  </si>
  <si>
    <t>Máquina N.º</t>
  </si>
  <si>
    <t>Motorista</t>
  </si>
  <si>
    <t>Cor</t>
  </si>
  <si>
    <t>Prt.</t>
  </si>
  <si>
    <t>Pág. Singela</t>
  </si>
  <si>
    <t>ENVIO DE FICHEIROS</t>
  </si>
  <si>
    <t>A mais</t>
  </si>
  <si>
    <t>Fornec.</t>
  </si>
  <si>
    <t>CIRCULAÇÃO</t>
  </si>
  <si>
    <t>DATA</t>
  </si>
  <si>
    <t>TIRAGEM</t>
  </si>
  <si>
    <t>Dist./dobra</t>
  </si>
  <si>
    <t>Observações:</t>
  </si>
  <si>
    <t>%</t>
  </si>
  <si>
    <t>Chp.</t>
  </si>
  <si>
    <t>DEITADOS</t>
  </si>
  <si>
    <t>F.</t>
  </si>
  <si>
    <t>1.ª Banda</t>
  </si>
  <si>
    <t>Bob.</t>
  </si>
  <si>
    <t>V.</t>
  </si>
  <si>
    <t>2.ª Banda</t>
  </si>
  <si>
    <t>3.ª Banda</t>
  </si>
  <si>
    <t>5.ª Banda</t>
  </si>
  <si>
    <t>6.ª Banda</t>
  </si>
  <si>
    <t>7.ª Banda</t>
  </si>
  <si>
    <t>Soma de chapas</t>
  </si>
  <si>
    <t>Com.</t>
  </si>
  <si>
    <t>Ed.</t>
  </si>
  <si>
    <t>Imp.</t>
  </si>
  <si>
    <t>Ma.</t>
  </si>
  <si>
    <t>Cp.</t>
  </si>
  <si>
    <t>Ag.</t>
  </si>
  <si>
    <t>Nel.</t>
  </si>
  <si>
    <t>Br.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</si>
  <si>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</si>
  <si>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</si>
  <si>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</si>
  <si>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</si>
  <si>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</si>
  <si>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</si>
  <si>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</si>
  <si>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</si>
  <si>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</si>
  <si>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Impre.</t>
  </si>
  <si>
    <t>Teórico</t>
  </si>
  <si>
    <t>Dcl.</t>
  </si>
  <si>
    <t>Trc.</t>
  </si>
  <si>
    <t>mc</t>
  </si>
  <si>
    <t>Ex. tot.</t>
  </si>
  <si>
    <t>Estrag.</t>
  </si>
  <si>
    <t>Kg. Pap.</t>
  </si>
  <si>
    <t>20h00</t>
  </si>
  <si>
    <t>Decl.</t>
  </si>
  <si>
    <t>24h00</t>
  </si>
  <si>
    <t>Pedido  de  Produção</t>
  </si>
  <si>
    <t>Vida Económica Grupo Editorial</t>
  </si>
  <si>
    <t>VIDA ECONÓMICA  - A levantar por func. da V. E.</t>
  </si>
  <si>
    <t>SOMA . . . . . . . . . . . . . . . . . . . . . . . . . . . . . . . . . . . . . . . . . . . . . . . . . . . . . . . . . . . . . . . .</t>
  </si>
  <si>
    <t>Celia / Mario</t>
  </si>
  <si>
    <t>22 339 9439</t>
  </si>
  <si>
    <t>268 mm</t>
  </si>
  <si>
    <t>Horizontal 25,7 mm</t>
  </si>
  <si>
    <t>390 mm</t>
  </si>
  <si>
    <t>Salmão</t>
  </si>
  <si>
    <t>Via FTP</t>
  </si>
  <si>
    <t>João Luis</t>
  </si>
  <si>
    <t>22 339 9400</t>
  </si>
  <si>
    <t>Naveprinter</t>
  </si>
  <si>
    <t>Páginas de cor</t>
  </si>
  <si>
    <t>NVP</t>
  </si>
  <si>
    <t>St</t>
  </si>
  <si>
    <t>Vasp</t>
  </si>
  <si>
    <t>Jornal Vida Económica n.º 2067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</si>
</sst>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/mm/yy;@"/>
    <numFmt numFmtId="166" formatCode="h:mm;@"/>
  </numFmts>
  <fonts count="33" x14ac:knownFonts="1">
    <font>
      <sz val="10"/>
      <name val="Arial"/>
      <family val="2"/>
    </font>
    <font>
      <sz val="9"/>
      <name val="Arial"/>
      <family val="2"/>
    </font>
    <font>
      <sz val="20"/>
      <color indexed="55"/>
      <name val="Arial Black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 Black"/>
      <family val="2"/>
    </font>
    <font>
      <sz val="8"/>
      <name val="Arial"/>
      <family val="2"/>
    </font>
    <font>
      <sz val="6"/>
      <name val="Arial"/>
    </font>
    <font>
      <b/>
      <sz val="12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sz val="10"/>
      <name val="Arial"/>
      <family val="2"/>
    </font>
    <font>
      <sz val="6"/>
      <name val="Arial"/>
      <family val="2"/>
    </font>
    <font>
      <sz val="8.5"/>
      <name val="Arial"/>
      <family val="2"/>
    </font>
    <font>
      <b/>
      <sz val="11"/>
      <name val="Arial"/>
      <family val="2"/>
    </font>
    <font>
      <sz val="8.5"/>
      <name val="Arial Black"/>
      <family val="2"/>
    </font>
    <font>
      <b/>
      <sz val="8.5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b/>
      <sz val="15"/>
      <name val="Arial"/>
      <family val="2"/>
    </font>
    <font>
      <sz val="7.5"/>
      <name val="Arial"/>
      <family val="2"/>
    </font>
    <font>
      <sz val="6"/>
      <color indexed="9"/>
      <name val="Arial"/>
      <family val="2"/>
    </font>
    <font>
      <sz val="7"/>
      <name val="Arial"/>
    </font>
    <font>
      <b/>
      <sz val="6"/>
      <name val="Arial"/>
    </font>
    <font>
      <sz val="5"/>
      <name val="Arial"/>
      <family val="2"/>
    </font>
    <font>
      <b/>
      <sz val="6"/>
      <name val="Arial"/>
      <family val="2"/>
    </font>
    <font>
      <b/>
      <sz val="5"/>
      <name val="Arial"/>
      <family val="2"/>
    </font>
    <font>
      <sz val="6"/>
      <color indexed="9"/>
      <name val="Arial"/>
    </font>
    <font>
      <sz val="18"/>
      <color indexed="23"/>
      <name val="Rockwell Extra Bold"/>
      <family val="1"/>
    </font>
    <font>
      <sz val="18"/>
      <name val="Rockwell Extra Bold"/>
      <family val="1"/>
    </font>
    <font>
      <u/>
      <sz val="10"/>
      <color theme="11"/>
      <name val="Arial"/>
      <family val="2"/>
    </font>
    <font>
      <u/>
      <sz val="8.5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39997558519241921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/>
      <bottom style="hair">
        <color auto="1"/>
      </bottom>
      <diagonal/>
    </border>
    <border>
      <left/>
      <right style="hair">
        <color indexed="8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8"/>
      </left>
      <right/>
      <top style="hair">
        <color indexed="8"/>
      </top>
      <bottom style="hair">
        <color auto="1"/>
      </bottom>
      <diagonal/>
    </border>
    <border>
      <left/>
      <right/>
      <top style="hair">
        <color indexed="8"/>
      </top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/>
      <bottom style="thin">
        <color indexed="9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indexed="8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thin">
        <color indexed="44"/>
      </top>
      <bottom style="hair">
        <color auto="1"/>
      </bottom>
      <diagonal/>
    </border>
    <border>
      <left/>
      <right/>
      <top style="thin">
        <color indexed="44"/>
      </top>
      <bottom style="hair">
        <color auto="1"/>
      </bottom>
      <diagonal/>
    </border>
    <border>
      <left/>
      <right style="hair">
        <color auto="1"/>
      </right>
      <top style="thin">
        <color indexed="4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auto="1"/>
      </top>
      <bottom style="hair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auto="1"/>
      </bottom>
      <diagonal/>
    </border>
    <border>
      <left/>
      <right style="hair">
        <color auto="1"/>
      </right>
      <top style="hair">
        <color indexed="8"/>
      </top>
      <bottom/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indexed="8"/>
      </bottom>
      <diagonal/>
    </border>
    <border>
      <left style="thin">
        <color auto="1"/>
      </left>
      <right/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thin">
        <color auto="1"/>
      </bottom>
      <diagonal/>
    </border>
    <border>
      <left/>
      <right/>
      <top style="hair">
        <color indexed="8"/>
      </top>
      <bottom style="thin">
        <color auto="1"/>
      </bottom>
      <diagonal/>
    </border>
    <border>
      <left/>
      <right style="hair">
        <color auto="1"/>
      </right>
      <top style="hair">
        <color indexed="8"/>
      </top>
      <bottom style="thin">
        <color auto="1"/>
      </bottom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</cellStyleXfs>
  <cellXfs count="422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3" fontId="3" fillId="0" borderId="3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/>
    </xf>
    <xf numFmtId="0" fontId="7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14" fontId="14" fillId="0" borderId="5" xfId="0" applyNumberFormat="1" applyFont="1" applyBorder="1" applyAlignment="1">
      <alignment vertical="center"/>
    </xf>
    <xf numFmtId="14" fontId="14" fillId="0" borderId="6" xfId="0" applyNumberFormat="1" applyFont="1" applyBorder="1" applyAlignment="1">
      <alignment vertical="center"/>
    </xf>
    <xf numFmtId="0" fontId="14" fillId="0" borderId="7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14" fontId="14" fillId="0" borderId="0" xfId="0" applyNumberFormat="1" applyFont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0" fontId="14" fillId="0" borderId="7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12" xfId="0" applyFont="1" applyBorder="1" applyAlignment="1">
      <alignment horizontal="right" vertical="center"/>
    </xf>
    <xf numFmtId="0" fontId="14" fillId="0" borderId="12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1" fillId="0" borderId="14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17" fillId="0" borderId="15" xfId="0" applyFont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2" fillId="0" borderId="0" xfId="0" applyFont="1" applyAlignment="1">
      <alignment vertical="center"/>
    </xf>
    <xf numFmtId="2" fontId="14" fillId="0" borderId="0" xfId="0" applyNumberFormat="1" applyFont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21" fillId="0" borderId="17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14" fontId="14" fillId="0" borderId="0" xfId="0" applyNumberFormat="1" applyFont="1" applyAlignment="1">
      <alignment vertical="center"/>
    </xf>
    <xf numFmtId="0" fontId="3" fillId="0" borderId="0" xfId="0" applyFont="1"/>
    <xf numFmtId="0" fontId="22" fillId="0" borderId="0" xfId="0" applyFont="1" applyAlignment="1">
      <alignment vertical="center"/>
    </xf>
    <xf numFmtId="9" fontId="22" fillId="0" borderId="0" xfId="0" applyNumberFormat="1" applyFont="1" applyAlignment="1">
      <alignment vertical="center"/>
    </xf>
    <xf numFmtId="1" fontId="22" fillId="0" borderId="0" xfId="0" applyNumberFormat="1" applyFont="1" applyAlignment="1">
      <alignment vertical="center"/>
    </xf>
    <xf numFmtId="0" fontId="7" fillId="2" borderId="9" xfId="0" applyFont="1" applyFill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0" borderId="11" xfId="0" applyFont="1" applyBorder="1"/>
    <xf numFmtId="0" fontId="7" fillId="2" borderId="18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10" xfId="0" applyFont="1" applyBorder="1"/>
    <xf numFmtId="0" fontId="7" fillId="3" borderId="9" xfId="0" applyFont="1" applyFill="1" applyBorder="1" applyAlignment="1">
      <alignment horizontal="center" vertical="center"/>
    </xf>
    <xf numFmtId="0" fontId="7" fillId="0" borderId="7" xfId="0" applyFont="1" applyBorder="1"/>
    <xf numFmtId="3" fontId="13" fillId="0" borderId="0" xfId="0" applyNumberFormat="1" applyFont="1" applyAlignment="1">
      <alignment vertical="center"/>
    </xf>
    <xf numFmtId="2" fontId="13" fillId="0" borderId="0" xfId="0" applyNumberFormat="1" applyFont="1" applyAlignment="1">
      <alignment horizontal="left" vertical="center"/>
    </xf>
    <xf numFmtId="0" fontId="24" fillId="0" borderId="2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3" fillId="0" borderId="14" xfId="0" applyFont="1" applyBorder="1" applyAlignment="1">
      <alignment horizontal="center" vertical="distributed"/>
    </xf>
    <xf numFmtId="0" fontId="13" fillId="0" borderId="9" xfId="0" applyFont="1" applyBorder="1" applyAlignment="1">
      <alignment horizontal="center" vertical="distributed"/>
    </xf>
    <xf numFmtId="3" fontId="7" fillId="0" borderId="14" xfId="0" applyNumberFormat="1" applyFont="1" applyBorder="1" applyAlignment="1">
      <alignment horizontal="center"/>
    </xf>
    <xf numFmtId="0" fontId="1" fillId="0" borderId="22" xfId="0" applyFont="1" applyBorder="1" applyAlignment="1">
      <alignment vertical="center"/>
    </xf>
    <xf numFmtId="3" fontId="7" fillId="0" borderId="0" xfId="0" applyNumberFormat="1" applyFont="1" applyAlignment="1">
      <alignment horizontal="center"/>
    </xf>
    <xf numFmtId="0" fontId="7" fillId="0" borderId="9" xfId="0" applyFont="1" applyBorder="1"/>
    <xf numFmtId="1" fontId="25" fillId="0" borderId="5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0" fillId="0" borderId="24" xfId="0" applyFont="1" applyBorder="1" applyAlignment="1">
      <alignment horizontal="left" vertical="center"/>
    </xf>
    <xf numFmtId="0" fontId="10" fillId="0" borderId="11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" fillId="0" borderId="11" xfId="0" applyFont="1" applyBorder="1" applyAlignment="1">
      <alignment horizontal="left" vertical="center"/>
    </xf>
    <xf numFmtId="0" fontId="16" fillId="0" borderId="25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14" fontId="14" fillId="0" borderId="17" xfId="0" applyNumberFormat="1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4" xfId="0" applyFont="1" applyBorder="1" applyAlignment="1">
      <alignment vertical="center"/>
    </xf>
    <xf numFmtId="0" fontId="14" fillId="0" borderId="17" xfId="0" applyFont="1" applyBorder="1" applyAlignment="1">
      <alignment horizontal="left" vertical="center"/>
    </xf>
    <xf numFmtId="0" fontId="14" fillId="0" borderId="26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3" fillId="0" borderId="0" xfId="0" applyFont="1" applyAlignment="1">
      <alignment vertical="center" textRotation="90"/>
    </xf>
    <xf numFmtId="0" fontId="14" fillId="0" borderId="11" xfId="0" applyFont="1" applyBorder="1" applyAlignment="1">
      <alignment horizontal="center" vertical="center"/>
    </xf>
    <xf numFmtId="0" fontId="21" fillId="5" borderId="23" xfId="0" applyFont="1" applyFill="1" applyBorder="1" applyAlignment="1">
      <alignment vertical="center"/>
    </xf>
    <xf numFmtId="0" fontId="21" fillId="5" borderId="10" xfId="0" applyFont="1" applyFill="1" applyBorder="1" applyAlignment="1">
      <alignment vertical="center"/>
    </xf>
    <xf numFmtId="0" fontId="21" fillId="5" borderId="21" xfId="0" applyFont="1" applyFill="1" applyBorder="1" applyAlignment="1">
      <alignment vertical="center"/>
    </xf>
    <xf numFmtId="0" fontId="4" fillId="0" borderId="11" xfId="1" applyNumberFormat="1" applyFill="1" applyBorder="1" applyAlignment="1" applyProtection="1">
      <alignment horizontal="left" vertical="center"/>
    </xf>
    <xf numFmtId="0" fontId="14" fillId="0" borderId="11" xfId="0" applyFont="1" applyBorder="1" applyAlignment="1">
      <alignment horizontal="left" vertical="center"/>
    </xf>
    <xf numFmtId="4" fontId="1" fillId="0" borderId="18" xfId="0" applyNumberFormat="1" applyFont="1" applyBorder="1" applyAlignment="1">
      <alignment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1" fontId="1" fillId="0" borderId="26" xfId="0" applyNumberFormat="1" applyFont="1" applyBorder="1" applyAlignment="1">
      <alignment vertical="center"/>
    </xf>
    <xf numFmtId="4" fontId="1" fillId="0" borderId="26" xfId="0" applyNumberFormat="1" applyFont="1" applyBorder="1" applyAlignment="1">
      <alignment vertical="center"/>
    </xf>
    <xf numFmtId="4" fontId="1" fillId="0" borderId="24" xfId="0" applyNumberFormat="1" applyFont="1" applyBorder="1" applyAlignment="1">
      <alignment horizontal="left" vertical="center"/>
    </xf>
    <xf numFmtId="4" fontId="1" fillId="0" borderId="24" xfId="0" applyNumberFormat="1" applyFont="1" applyBorder="1" applyAlignment="1">
      <alignment vertical="center"/>
    </xf>
    <xf numFmtId="0" fontId="27" fillId="0" borderId="9" xfId="0" applyFont="1" applyBorder="1" applyAlignment="1">
      <alignment horizontal="center"/>
    </xf>
    <xf numFmtId="3" fontId="25" fillId="0" borderId="7" xfId="0" applyNumberFormat="1" applyFont="1" applyBorder="1" applyAlignment="1">
      <alignment horizontal="right" vertical="center"/>
    </xf>
    <xf numFmtId="1" fontId="25" fillId="0" borderId="7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1" fillId="0" borderId="24" xfId="0" applyFont="1" applyBorder="1" applyAlignment="1">
      <alignment horizontal="left" vertical="center"/>
    </xf>
    <xf numFmtId="1" fontId="25" fillId="0" borderId="6" xfId="0" applyNumberFormat="1" applyFont="1" applyBorder="1" applyAlignment="1">
      <alignment horizontal="right" vertical="center"/>
    </xf>
    <xf numFmtId="0" fontId="25" fillId="5" borderId="4" xfId="0" applyFont="1" applyFill="1" applyBorder="1" applyAlignment="1">
      <alignment horizontal="right"/>
    </xf>
    <xf numFmtId="3" fontId="3" fillId="0" borderId="3" xfId="0" applyNumberFormat="1" applyFont="1" applyBorder="1" applyAlignment="1">
      <alignment vertical="center"/>
    </xf>
    <xf numFmtId="1" fontId="22" fillId="0" borderId="7" xfId="0" applyNumberFormat="1" applyFont="1" applyBorder="1" applyAlignment="1">
      <alignment vertical="center"/>
    </xf>
    <xf numFmtId="1" fontId="25" fillId="0" borderId="11" xfId="0" applyNumberFormat="1" applyFont="1" applyBorder="1" applyAlignment="1">
      <alignment horizontal="center" vertical="center"/>
    </xf>
    <xf numFmtId="3" fontId="25" fillId="0" borderId="11" xfId="0" applyNumberFormat="1" applyFont="1" applyBorder="1" applyAlignment="1">
      <alignment vertical="center"/>
    </xf>
    <xf numFmtId="9" fontId="22" fillId="0" borderId="14" xfId="0" applyNumberFormat="1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4" xfId="0" applyFont="1" applyBorder="1" applyAlignment="1">
      <alignment horizontal="right"/>
    </xf>
    <xf numFmtId="0" fontId="7" fillId="6" borderId="0" xfId="0" applyFont="1" applyFill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textRotation="90"/>
    </xf>
    <xf numFmtId="0" fontId="14" fillId="0" borderId="14" xfId="0" applyFont="1" applyBorder="1" applyAlignment="1">
      <alignment horizontal="left" vertical="center"/>
    </xf>
    <xf numFmtId="0" fontId="7" fillId="7" borderId="9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14" fontId="14" fillId="0" borderId="10" xfId="0" applyNumberFormat="1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7" fillId="0" borderId="11" xfId="0" applyFont="1" applyBorder="1" applyAlignment="1">
      <alignment horizontal="center" vertical="center" textRotation="90"/>
    </xf>
    <xf numFmtId="0" fontId="14" fillId="0" borderId="7" xfId="0" applyFont="1" applyBorder="1" applyAlignment="1">
      <alignment horizontal="right" vertical="center"/>
    </xf>
    <xf numFmtId="0" fontId="7" fillId="8" borderId="9" xfId="0" applyFont="1" applyFill="1" applyBorder="1"/>
    <xf numFmtId="0" fontId="7" fillId="8" borderId="18" xfId="0" applyFont="1" applyFill="1" applyBorder="1"/>
    <xf numFmtId="0" fontId="21" fillId="0" borderId="9" xfId="0" applyFont="1" applyBorder="1" applyAlignment="1">
      <alignment horizontal="right"/>
    </xf>
    <xf numFmtId="0" fontId="21" fillId="0" borderId="4" xfId="0" applyFont="1" applyBorder="1" applyAlignment="1">
      <alignment horizontal="right"/>
    </xf>
    <xf numFmtId="0" fontId="21" fillId="0" borderId="7" xfId="0" applyFont="1" applyBorder="1" applyAlignment="1">
      <alignment horizontal="right"/>
    </xf>
    <xf numFmtId="0" fontId="21" fillId="0" borderId="45" xfId="0" applyFont="1" applyBorder="1" applyAlignment="1">
      <alignment horizontal="right"/>
    </xf>
    <xf numFmtId="0" fontId="21" fillId="0" borderId="9" xfId="0" applyFont="1" applyBorder="1" applyAlignment="1">
      <alignment horizontal="right" vertical="center"/>
    </xf>
    <xf numFmtId="0" fontId="21" fillId="0" borderId="4" xfId="0" applyFont="1" applyBorder="1" applyAlignment="1">
      <alignment horizontal="right" vertical="center"/>
    </xf>
    <xf numFmtId="3" fontId="21" fillId="0" borderId="9" xfId="0" applyNumberFormat="1" applyFont="1" applyBorder="1" applyAlignment="1">
      <alignment horizontal="right"/>
    </xf>
    <xf numFmtId="3" fontId="21" fillId="0" borderId="18" xfId="0" applyNumberFormat="1" applyFont="1" applyBorder="1" applyAlignment="1">
      <alignment horizontal="right"/>
    </xf>
    <xf numFmtId="3" fontId="21" fillId="0" borderId="45" xfId="0" applyNumberFormat="1" applyFont="1" applyBorder="1" applyAlignment="1">
      <alignment horizontal="right"/>
    </xf>
    <xf numFmtId="0" fontId="21" fillId="0" borderId="6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0" fontId="14" fillId="0" borderId="47" xfId="0" applyFont="1" applyBorder="1" applyAlignment="1">
      <alignment vertical="center"/>
    </xf>
    <xf numFmtId="0" fontId="14" fillId="0" borderId="48" xfId="0" applyFont="1" applyBorder="1" applyAlignment="1">
      <alignment horizontal="right" vertical="center"/>
    </xf>
    <xf numFmtId="0" fontId="14" fillId="0" borderId="49" xfId="0" applyFont="1" applyBorder="1" applyAlignment="1">
      <alignment horizontal="right" vertical="center"/>
    </xf>
    <xf numFmtId="0" fontId="25" fillId="0" borderId="50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1" xfId="0" applyFont="1" applyBorder="1" applyAlignment="1">
      <alignment horizontal="right" vertical="center"/>
    </xf>
    <xf numFmtId="0" fontId="14" fillId="0" borderId="52" xfId="0" applyFont="1" applyBorder="1" applyAlignment="1">
      <alignment vertical="center"/>
    </xf>
    <xf numFmtId="0" fontId="1" fillId="0" borderId="47" xfId="0" applyFont="1" applyBorder="1" applyAlignment="1">
      <alignment horizontal="center" vertical="center" textRotation="90"/>
    </xf>
    <xf numFmtId="0" fontId="1" fillId="0" borderId="53" xfId="0" applyFont="1" applyBorder="1" applyAlignment="1">
      <alignment horizontal="center" vertical="center"/>
    </xf>
    <xf numFmtId="0" fontId="7" fillId="4" borderId="50" xfId="0" applyFont="1" applyFill="1" applyBorder="1" applyAlignment="1">
      <alignment vertical="center"/>
    </xf>
    <xf numFmtId="0" fontId="7" fillId="4" borderId="7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4" borderId="47" xfId="0" applyFont="1" applyFill="1" applyBorder="1" applyAlignment="1">
      <alignment textRotation="90"/>
    </xf>
    <xf numFmtId="0" fontId="7" fillId="4" borderId="0" xfId="0" applyFont="1" applyFill="1" applyAlignment="1">
      <alignment horizontal="left" vertical="center"/>
    </xf>
    <xf numFmtId="1" fontId="7" fillId="4" borderId="0" xfId="0" applyNumberFormat="1" applyFont="1" applyFill="1" applyAlignment="1">
      <alignment vertical="center" textRotation="90"/>
    </xf>
    <xf numFmtId="1" fontId="7" fillId="4" borderId="0" xfId="0" applyNumberFormat="1" applyFont="1" applyFill="1" applyAlignment="1">
      <alignment horizontal="center" textRotation="90"/>
    </xf>
    <xf numFmtId="0" fontId="7" fillId="4" borderId="0" xfId="0" applyFont="1" applyFill="1" applyAlignment="1">
      <alignment vertical="center"/>
    </xf>
    <xf numFmtId="0" fontId="7" fillId="4" borderId="24" xfId="0" applyFont="1" applyFill="1" applyBorder="1" applyAlignment="1">
      <alignment horizontal="right" vertical="center"/>
    </xf>
    <xf numFmtId="0" fontId="7" fillId="4" borderId="49" xfId="0" applyFont="1" applyFill="1" applyBorder="1" applyAlignment="1">
      <alignment vertical="center"/>
    </xf>
    <xf numFmtId="0" fontId="7" fillId="4" borderId="52" xfId="0" applyFont="1" applyFill="1" applyBorder="1" applyAlignment="1">
      <alignment vertical="center" textRotation="90"/>
    </xf>
    <xf numFmtId="0" fontId="7" fillId="0" borderId="23" xfId="0" applyFont="1" applyBorder="1" applyAlignment="1">
      <alignment horizontal="left" vertical="center"/>
    </xf>
    <xf numFmtId="1" fontId="7" fillId="0" borderId="10" xfId="0" applyNumberFormat="1" applyFont="1" applyBorder="1" applyAlignment="1">
      <alignment vertical="center" textRotation="90"/>
    </xf>
    <xf numFmtId="1" fontId="7" fillId="0" borderId="10" xfId="0" applyNumberFormat="1" applyFont="1" applyBorder="1" applyAlignment="1">
      <alignment horizontal="center" textRotation="90"/>
    </xf>
    <xf numFmtId="0" fontId="7" fillId="0" borderId="10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4" borderId="47" xfId="0" applyFont="1" applyFill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1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4" borderId="47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2" borderId="0" xfId="0" applyFont="1" applyFill="1"/>
    <xf numFmtId="0" fontId="7" fillId="2" borderId="17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7" fillId="2" borderId="6" xfId="0" applyFont="1" applyFill="1" applyBorder="1" applyAlignment="1">
      <alignment vertical="center"/>
    </xf>
    <xf numFmtId="0" fontId="7" fillId="0" borderId="11" xfId="0" applyFont="1" applyBorder="1" applyAlignment="1">
      <alignment horizontal="left" vertical="center"/>
    </xf>
    <xf numFmtId="0" fontId="7" fillId="4" borderId="50" xfId="0" applyFont="1" applyFill="1" applyBorder="1" applyAlignment="1">
      <alignment textRotation="90"/>
    </xf>
    <xf numFmtId="0" fontId="7" fillId="0" borderId="17" xfId="0" applyFont="1" applyBorder="1" applyAlignment="1">
      <alignment horizontal="left" vertical="center"/>
    </xf>
    <xf numFmtId="1" fontId="7" fillId="0" borderId="5" xfId="0" applyNumberFormat="1" applyFont="1" applyBorder="1" applyAlignment="1">
      <alignment vertical="center" textRotation="90"/>
    </xf>
    <xf numFmtId="1" fontId="7" fillId="0" borderId="5" xfId="0" applyNumberFormat="1" applyFont="1" applyBorder="1" applyAlignment="1">
      <alignment horizontal="center" textRotation="9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4" borderId="33" xfId="0" applyFont="1" applyFill="1" applyBorder="1" applyAlignment="1">
      <alignment vertical="center" textRotation="90"/>
    </xf>
    <xf numFmtId="0" fontId="7" fillId="4" borderId="34" xfId="0" applyFont="1" applyFill="1" applyBorder="1" applyAlignment="1">
      <alignment vertical="center"/>
    </xf>
    <xf numFmtId="1" fontId="7" fillId="4" borderId="34" xfId="0" applyNumberFormat="1" applyFont="1" applyFill="1" applyBorder="1" applyAlignment="1">
      <alignment vertical="center" textRotation="90"/>
    </xf>
    <xf numFmtId="1" fontId="7" fillId="4" borderId="34" xfId="0" applyNumberFormat="1" applyFont="1" applyFill="1" applyBorder="1" applyAlignment="1">
      <alignment horizontal="center" textRotation="90"/>
    </xf>
    <xf numFmtId="0" fontId="7" fillId="4" borderId="35" xfId="0" applyFont="1" applyFill="1" applyBorder="1" applyAlignment="1">
      <alignment vertical="center"/>
    </xf>
    <xf numFmtId="0" fontId="14" fillId="0" borderId="47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57" xfId="0" applyFont="1" applyBorder="1" applyAlignment="1">
      <alignment vertical="center"/>
    </xf>
    <xf numFmtId="0" fontId="14" fillId="0" borderId="51" xfId="0" applyFont="1" applyBorder="1" applyAlignment="1">
      <alignment vertical="center"/>
    </xf>
    <xf numFmtId="0" fontId="14" fillId="0" borderId="58" xfId="0" applyFont="1" applyBorder="1" applyAlignment="1">
      <alignment vertical="center"/>
    </xf>
    <xf numFmtId="0" fontId="14" fillId="0" borderId="33" xfId="0" applyFont="1" applyBorder="1" applyAlignment="1">
      <alignment vertical="center"/>
    </xf>
    <xf numFmtId="0" fontId="14" fillId="0" borderId="34" xfId="0" applyFont="1" applyBorder="1" applyAlignment="1">
      <alignment vertical="center"/>
    </xf>
    <xf numFmtId="0" fontId="14" fillId="0" borderId="62" xfId="0" applyFont="1" applyBorder="1" applyAlignment="1">
      <alignment horizontal="right" vertical="center"/>
    </xf>
    <xf numFmtId="0" fontId="14" fillId="0" borderId="63" xfId="0" applyFont="1" applyBorder="1" applyAlignment="1">
      <alignment vertical="center"/>
    </xf>
    <xf numFmtId="0" fontId="7" fillId="0" borderId="1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textRotation="90"/>
    </xf>
    <xf numFmtId="0" fontId="7" fillId="2" borderId="0" xfId="0" applyFont="1" applyFill="1" applyAlignment="1">
      <alignment horizontal="center" vertical="center"/>
    </xf>
    <xf numFmtId="3" fontId="23" fillId="0" borderId="20" xfId="0" applyNumberFormat="1" applyFont="1" applyBorder="1" applyAlignment="1">
      <alignment horizontal="center" vertical="center" textRotation="90"/>
    </xf>
    <xf numFmtId="3" fontId="23" fillId="0" borderId="26" xfId="0" applyNumberFormat="1" applyFont="1" applyBorder="1" applyAlignment="1">
      <alignment horizontal="center" vertical="center" textRotation="90"/>
    </xf>
    <xf numFmtId="3" fontId="23" fillId="0" borderId="18" xfId="0" applyNumberFormat="1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4" xfId="0" applyFont="1" applyBorder="1"/>
    <xf numFmtId="0" fontId="19" fillId="0" borderId="14" xfId="0" applyFont="1" applyBorder="1" applyAlignment="1">
      <alignment horizontal="right" vertical="center"/>
    </xf>
    <xf numFmtId="0" fontId="19" fillId="0" borderId="4" xfId="0" applyFont="1" applyBorder="1" applyAlignment="1">
      <alignment horizontal="right"/>
    </xf>
    <xf numFmtId="0" fontId="7" fillId="2" borderId="7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 textRotation="90"/>
    </xf>
    <xf numFmtId="0" fontId="14" fillId="0" borderId="10" xfId="0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right" vertical="center"/>
    </xf>
    <xf numFmtId="1" fontId="19" fillId="0" borderId="39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19" fillId="0" borderId="3" xfId="0" applyFont="1" applyBorder="1" applyAlignment="1">
      <alignment horizontal="right" vertical="center"/>
    </xf>
    <xf numFmtId="0" fontId="19" fillId="0" borderId="42" xfId="0" applyFont="1" applyBorder="1" applyAlignment="1">
      <alignment horizontal="right" vertical="center"/>
    </xf>
    <xf numFmtId="0" fontId="19" fillId="0" borderId="59" xfId="0" applyFont="1" applyBorder="1" applyAlignment="1">
      <alignment horizontal="right" vertical="center"/>
    </xf>
    <xf numFmtId="0" fontId="19" fillId="0" borderId="60" xfId="0" applyFont="1" applyBorder="1" applyAlignment="1">
      <alignment horizontal="right" vertical="center"/>
    </xf>
    <xf numFmtId="0" fontId="19" fillId="0" borderId="61" xfId="0" applyFont="1" applyBorder="1" applyAlignment="1">
      <alignment horizontal="right" vertical="center"/>
    </xf>
    <xf numFmtId="0" fontId="14" fillId="3" borderId="54" xfId="0" applyFont="1" applyFill="1" applyBorder="1" applyAlignment="1">
      <alignment horizontal="center" vertical="center"/>
    </xf>
    <xf numFmtId="0" fontId="14" fillId="3" borderId="55" xfId="0" applyFont="1" applyFill="1" applyBorder="1" applyAlignment="1">
      <alignment horizontal="center" vertical="center"/>
    </xf>
    <xf numFmtId="0" fontId="14" fillId="3" borderId="56" xfId="0" applyFont="1" applyFill="1" applyBorder="1" applyAlignment="1">
      <alignment horizontal="center" vertical="center"/>
    </xf>
    <xf numFmtId="164" fontId="10" fillId="0" borderId="20" xfId="0" applyNumberFormat="1" applyFont="1" applyBorder="1" applyAlignment="1">
      <alignment horizontal="center" vertical="center" textRotation="90"/>
    </xf>
    <xf numFmtId="164" fontId="10" fillId="0" borderId="26" xfId="0" applyNumberFormat="1" applyFont="1" applyBorder="1" applyAlignment="1">
      <alignment horizontal="center" vertical="center" textRotation="90"/>
    </xf>
    <xf numFmtId="164" fontId="10" fillId="0" borderId="18" xfId="0" applyNumberFormat="1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14" xfId="0" applyFont="1" applyBorder="1" applyAlignment="1">
      <alignment horizontal="right" vertical="center"/>
    </xf>
    <xf numFmtId="0" fontId="14" fillId="0" borderId="7" xfId="0" applyFont="1" applyBorder="1" applyAlignment="1">
      <alignment horizontal="right" vertical="center"/>
    </xf>
    <xf numFmtId="164" fontId="14" fillId="0" borderId="14" xfId="0" applyNumberFormat="1" applyFont="1" applyBorder="1" applyAlignment="1">
      <alignment horizontal="center" vertical="center"/>
    </xf>
    <xf numFmtId="164" fontId="14" fillId="0" borderId="4" xfId="0" applyNumberFormat="1" applyFont="1" applyBorder="1" applyAlignment="1">
      <alignment horizontal="center" vertical="center"/>
    </xf>
    <xf numFmtId="164" fontId="19" fillId="0" borderId="23" xfId="0" applyNumberFormat="1" applyFont="1" applyBorder="1" applyAlignment="1">
      <alignment horizontal="right" vertical="center"/>
    </xf>
    <xf numFmtId="164" fontId="19" fillId="0" borderId="21" xfId="0" applyNumberFormat="1" applyFont="1" applyBorder="1" applyAlignment="1">
      <alignment horizontal="right" vertical="center"/>
    </xf>
    <xf numFmtId="164" fontId="19" fillId="0" borderId="17" xfId="0" applyNumberFormat="1" applyFont="1" applyBorder="1" applyAlignment="1">
      <alignment horizontal="right" vertical="center"/>
    </xf>
    <xf numFmtId="164" fontId="19" fillId="0" borderId="6" xfId="0" applyNumberFormat="1" applyFont="1" applyBorder="1" applyAlignment="1">
      <alignment horizontal="right" vertical="center"/>
    </xf>
    <xf numFmtId="0" fontId="14" fillId="0" borderId="51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 textRotation="90"/>
    </xf>
    <xf numFmtId="0" fontId="1" fillId="0" borderId="16" xfId="0" applyFont="1" applyBorder="1" applyAlignment="1">
      <alignment horizontal="right" vertical="center"/>
    </xf>
    <xf numFmtId="0" fontId="1" fillId="0" borderId="40" xfId="0" applyFont="1" applyBorder="1" applyAlignment="1">
      <alignment horizontal="right" vertical="center"/>
    </xf>
    <xf numFmtId="0" fontId="1" fillId="0" borderId="38" xfId="0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0" fontId="14" fillId="0" borderId="8" xfId="0" applyFont="1" applyBorder="1" applyAlignment="1">
      <alignment horizontal="right" vertical="center"/>
    </xf>
    <xf numFmtId="0" fontId="14" fillId="0" borderId="41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19" fillId="0" borderId="16" xfId="0" applyFont="1" applyBorder="1" applyAlignment="1">
      <alignment horizontal="right" vertical="center"/>
    </xf>
    <xf numFmtId="0" fontId="19" fillId="0" borderId="40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14" fillId="0" borderId="23" xfId="0" applyFont="1" applyBorder="1" applyAlignment="1">
      <alignment horizontal="right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3" fontId="15" fillId="0" borderId="5" xfId="0" applyNumberFormat="1" applyFont="1" applyBorder="1" applyAlignment="1">
      <alignment horizontal="right" vertical="center"/>
    </xf>
    <xf numFmtId="3" fontId="19" fillId="0" borderId="5" xfId="0" applyNumberFormat="1" applyFont="1" applyBorder="1" applyAlignment="1">
      <alignment vertical="center"/>
    </xf>
    <xf numFmtId="0" fontId="14" fillId="5" borderId="14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18" fillId="0" borderId="0" xfId="0" applyFont="1" applyAlignment="1">
      <alignment horizontal="center"/>
    </xf>
    <xf numFmtId="3" fontId="23" fillId="5" borderId="21" xfId="0" applyNumberFormat="1" applyFont="1" applyFill="1" applyBorder="1" applyAlignment="1">
      <alignment horizontal="center" vertical="center" textRotation="90"/>
    </xf>
    <xf numFmtId="3" fontId="23" fillId="5" borderId="11" xfId="0" applyNumberFormat="1" applyFont="1" applyFill="1" applyBorder="1" applyAlignment="1">
      <alignment horizontal="center" vertical="center" textRotation="90"/>
    </xf>
    <xf numFmtId="3" fontId="23" fillId="5" borderId="6" xfId="0" applyNumberFormat="1" applyFont="1" applyFill="1" applyBorder="1" applyAlignment="1">
      <alignment horizontal="center" vertical="center" textRotation="90"/>
    </xf>
    <xf numFmtId="14" fontId="14" fillId="0" borderId="14" xfId="0" applyNumberFormat="1" applyFont="1" applyBorder="1" applyAlignment="1">
      <alignment horizontal="right" vertical="center"/>
    </xf>
    <xf numFmtId="14" fontId="14" fillId="0" borderId="7" xfId="0" applyNumberFormat="1" applyFont="1" applyBorder="1" applyAlignment="1">
      <alignment horizontal="right" vertical="center"/>
    </xf>
    <xf numFmtId="14" fontId="14" fillId="0" borderId="4" xfId="0" applyNumberFormat="1" applyFont="1" applyBorder="1" applyAlignment="1">
      <alignment horizontal="right" vertical="center"/>
    </xf>
    <xf numFmtId="0" fontId="14" fillId="0" borderId="2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3" fontId="19" fillId="0" borderId="14" xfId="0" applyNumberFormat="1" applyFont="1" applyBorder="1" applyAlignment="1">
      <alignment vertical="center"/>
    </xf>
    <xf numFmtId="3" fontId="19" fillId="0" borderId="7" xfId="0" applyNumberFormat="1" applyFont="1" applyBorder="1" applyAlignment="1">
      <alignment vertical="center"/>
    </xf>
    <xf numFmtId="165" fontId="21" fillId="0" borderId="14" xfId="0" applyNumberFormat="1" applyFont="1" applyBorder="1" applyAlignment="1">
      <alignment horizontal="center" vertical="center"/>
    </xf>
    <xf numFmtId="0" fontId="21" fillId="0" borderId="7" xfId="0" applyFont="1" applyBorder="1"/>
    <xf numFmtId="0" fontId="21" fillId="0" borderId="4" xfId="0" applyFont="1" applyBorder="1"/>
    <xf numFmtId="0" fontId="14" fillId="0" borderId="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5" fontId="21" fillId="0" borderId="7" xfId="0" applyNumberFormat="1" applyFont="1" applyBorder="1" applyAlignment="1">
      <alignment horizontal="center" vertical="center"/>
    </xf>
    <xf numFmtId="165" fontId="21" fillId="0" borderId="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166" fontId="21" fillId="0" borderId="14" xfId="0" applyNumberFormat="1" applyFont="1" applyBorder="1" applyAlignment="1">
      <alignment horizontal="center" vertical="center"/>
    </xf>
    <xf numFmtId="166" fontId="21" fillId="0" borderId="4" xfId="0" applyNumberFormat="1" applyFont="1" applyBorder="1" applyAlignment="1">
      <alignment horizontal="center" vertical="center"/>
    </xf>
    <xf numFmtId="3" fontId="19" fillId="0" borderId="14" xfId="0" applyNumberFormat="1" applyFont="1" applyBorder="1" applyAlignment="1">
      <alignment horizontal="right" vertical="center"/>
    </xf>
    <xf numFmtId="3" fontId="19" fillId="0" borderId="7" xfId="0" applyNumberFormat="1" applyFont="1" applyBorder="1" applyAlignment="1">
      <alignment horizontal="right" vertical="center"/>
    </xf>
    <xf numFmtId="166" fontId="21" fillId="0" borderId="17" xfId="0" applyNumberFormat="1" applyFont="1" applyBorder="1" applyAlignment="1">
      <alignment horizontal="center" vertical="center"/>
    </xf>
    <xf numFmtId="166" fontId="21" fillId="0" borderId="6" xfId="0" applyNumberFormat="1" applyFont="1" applyBorder="1" applyAlignment="1">
      <alignment horizontal="center" vertical="center"/>
    </xf>
    <xf numFmtId="165" fontId="21" fillId="0" borderId="17" xfId="0" applyNumberFormat="1" applyFont="1" applyBorder="1" applyAlignment="1">
      <alignment horizontal="center" vertical="center"/>
    </xf>
    <xf numFmtId="0" fontId="21" fillId="0" borderId="5" xfId="0" applyFont="1" applyBorder="1"/>
    <xf numFmtId="0" fontId="21" fillId="0" borderId="6" xfId="0" applyFont="1" applyBorder="1"/>
    <xf numFmtId="3" fontId="19" fillId="0" borderId="43" xfId="0" applyNumberFormat="1" applyFont="1" applyBorder="1" applyAlignment="1">
      <alignment vertical="center"/>
    </xf>
    <xf numFmtId="3" fontId="19" fillId="0" borderId="37" xfId="0" applyNumberFormat="1" applyFont="1" applyBorder="1" applyAlignment="1">
      <alignment vertical="center"/>
    </xf>
    <xf numFmtId="0" fontId="21" fillId="0" borderId="17" xfId="0" applyFont="1" applyBorder="1" applyAlignment="1">
      <alignment horizontal="center" vertical="center"/>
    </xf>
    <xf numFmtId="0" fontId="21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21" fillId="3" borderId="44" xfId="0" applyFont="1" applyFill="1" applyBorder="1" applyAlignment="1">
      <alignment horizontal="center" textRotation="90"/>
    </xf>
    <xf numFmtId="0" fontId="21" fillId="3" borderId="46" xfId="0" applyFont="1" applyFill="1" applyBorder="1" applyAlignment="1">
      <alignment horizontal="center" textRotation="90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13" fillId="0" borderId="17" xfId="0" applyNumberFormat="1" applyFont="1" applyBorder="1" applyAlignment="1">
      <alignment horizontal="center" vertical="center"/>
    </xf>
    <xf numFmtId="9" fontId="13" fillId="0" borderId="6" xfId="0" applyNumberFormat="1" applyFont="1" applyBorder="1" applyAlignment="1">
      <alignment horizontal="center" vertical="center"/>
    </xf>
    <xf numFmtId="14" fontId="14" fillId="0" borderId="23" xfId="0" applyNumberFormat="1" applyFont="1" applyBorder="1" applyAlignment="1">
      <alignment horizontal="center" vertical="center"/>
    </xf>
    <xf numFmtId="14" fontId="14" fillId="0" borderId="10" xfId="0" applyNumberFormat="1" applyFont="1" applyBorder="1" applyAlignment="1">
      <alignment horizontal="center" vertical="center"/>
    </xf>
    <xf numFmtId="14" fontId="14" fillId="0" borderId="21" xfId="0" applyNumberFormat="1" applyFont="1" applyBorder="1" applyAlignment="1">
      <alignment horizontal="center" vertical="center"/>
    </xf>
    <xf numFmtId="14" fontId="14" fillId="0" borderId="17" xfId="0" applyNumberFormat="1" applyFont="1" applyBorder="1" applyAlignment="1">
      <alignment horizontal="center" vertical="center"/>
    </xf>
    <xf numFmtId="14" fontId="14" fillId="0" borderId="5" xfId="0" applyNumberFormat="1" applyFont="1" applyBorder="1" applyAlignment="1">
      <alignment horizontal="center" vertical="center"/>
    </xf>
    <xf numFmtId="14" fontId="14" fillId="0" borderId="6" xfId="0" applyNumberFormat="1" applyFont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 vertical="center"/>
    </xf>
    <xf numFmtId="3" fontId="13" fillId="0" borderId="4" xfId="0" applyNumberFormat="1" applyFont="1" applyBorder="1" applyAlignment="1">
      <alignment horizontal="right" vertical="center"/>
    </xf>
    <xf numFmtId="0" fontId="27" fillId="0" borderId="14" xfId="0" applyFont="1" applyBorder="1" applyAlignment="1">
      <alignment horizontal="right"/>
    </xf>
    <xf numFmtId="0" fontId="27" fillId="0" borderId="4" xfId="0" applyFont="1" applyBorder="1" applyAlignment="1">
      <alignment horizontal="right"/>
    </xf>
    <xf numFmtId="0" fontId="29" fillId="0" borderId="30" xfId="0" applyFont="1" applyBorder="1" applyAlignment="1">
      <alignment horizontal="center" vertical="center"/>
    </xf>
    <xf numFmtId="0" fontId="30" fillId="0" borderId="31" xfId="0" applyFont="1" applyBorder="1" applyAlignment="1">
      <alignment horizontal="center" vertical="center"/>
    </xf>
    <xf numFmtId="0" fontId="30" fillId="0" borderId="32" xfId="0" applyFont="1" applyBorder="1" applyAlignment="1">
      <alignment horizontal="center" vertical="center"/>
    </xf>
    <xf numFmtId="0" fontId="30" fillId="0" borderId="33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9" fontId="13" fillId="0" borderId="23" xfId="0" applyNumberFormat="1" applyFont="1" applyBorder="1" applyAlignment="1">
      <alignment horizontal="center" vertical="center"/>
    </xf>
    <xf numFmtId="9" fontId="13" fillId="0" borderId="21" xfId="0" applyNumberFormat="1" applyFont="1" applyBorder="1" applyAlignment="1">
      <alignment horizontal="center" vertical="center"/>
    </xf>
    <xf numFmtId="9" fontId="13" fillId="0" borderId="14" xfId="0" applyNumberFormat="1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3" fontId="26" fillId="0" borderId="17" xfId="0" applyNumberFormat="1" applyFont="1" applyBorder="1" applyAlignment="1">
      <alignment horizontal="right" vertical="center"/>
    </xf>
    <xf numFmtId="3" fontId="26" fillId="0" borderId="6" xfId="0" applyNumberFormat="1" applyFont="1" applyBorder="1" applyAlignment="1">
      <alignment horizontal="right" vertical="center"/>
    </xf>
    <xf numFmtId="3" fontId="26" fillId="0" borderId="5" xfId="0" applyNumberFormat="1" applyFont="1" applyBorder="1" applyAlignment="1">
      <alignment horizontal="right" vertical="center"/>
    </xf>
    <xf numFmtId="3" fontId="13" fillId="0" borderId="5" xfId="0" applyNumberFormat="1" applyFont="1" applyBorder="1" applyAlignment="1">
      <alignment horizontal="right" vertical="center"/>
    </xf>
    <xf numFmtId="3" fontId="13" fillId="0" borderId="6" xfId="0" applyNumberFormat="1" applyFont="1" applyBorder="1" applyAlignment="1">
      <alignment horizontal="right" vertical="center"/>
    </xf>
    <xf numFmtId="3" fontId="13" fillId="0" borderId="17" xfId="0" applyNumberFormat="1" applyFont="1" applyBorder="1" applyAlignment="1">
      <alignment horizontal="right" vertical="center"/>
    </xf>
    <xf numFmtId="0" fontId="27" fillId="0" borderId="7" xfId="0" applyFont="1" applyBorder="1" applyAlignment="1">
      <alignment horizontal="right"/>
    </xf>
    <xf numFmtId="0" fontId="27" fillId="0" borderId="7" xfId="0" applyFont="1" applyBorder="1" applyAlignment="1">
      <alignment horizontal="center"/>
    </xf>
    <xf numFmtId="3" fontId="13" fillId="0" borderId="14" xfId="0" applyNumberFormat="1" applyFont="1" applyBorder="1" applyAlignment="1">
      <alignment horizontal="right" vertical="center"/>
    </xf>
    <xf numFmtId="3" fontId="20" fillId="0" borderId="23" xfId="0" applyNumberFormat="1" applyFont="1" applyBorder="1" applyAlignment="1">
      <alignment horizontal="right" vertical="center"/>
    </xf>
    <xf numFmtId="3" fontId="20" fillId="0" borderId="10" xfId="0" applyNumberFormat="1" applyFont="1" applyBorder="1" applyAlignment="1">
      <alignment horizontal="right" vertical="center"/>
    </xf>
    <xf numFmtId="3" fontId="20" fillId="0" borderId="17" xfId="0" applyNumberFormat="1" applyFont="1" applyBorder="1" applyAlignment="1">
      <alignment horizontal="right" vertical="center"/>
    </xf>
    <xf numFmtId="3" fontId="20" fillId="0" borderId="5" xfId="0" applyNumberFormat="1" applyFont="1" applyBorder="1" applyAlignment="1">
      <alignment horizontal="right" vertical="center"/>
    </xf>
    <xf numFmtId="0" fontId="12" fillId="0" borderId="21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1" fontId="14" fillId="0" borderId="14" xfId="0" applyNumberFormat="1" applyFont="1" applyBorder="1" applyAlignment="1">
      <alignment horizontal="right" vertical="center"/>
    </xf>
    <xf numFmtId="1" fontId="14" fillId="0" borderId="7" xfId="0" applyNumberFormat="1" applyFont="1" applyBorder="1" applyAlignment="1">
      <alignment horizontal="right" vertical="center"/>
    </xf>
    <xf numFmtId="1" fontId="14" fillId="0" borderId="4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3" fontId="14" fillId="0" borderId="14" xfId="0" applyNumberFormat="1" applyFont="1" applyBorder="1" applyAlignment="1">
      <alignment horizontal="right" vertical="center"/>
    </xf>
    <xf numFmtId="3" fontId="14" fillId="0" borderId="7" xfId="0" applyNumberFormat="1" applyFont="1" applyBorder="1" applyAlignment="1">
      <alignment horizontal="right" vertical="center"/>
    </xf>
    <xf numFmtId="3" fontId="14" fillId="0" borderId="45" xfId="0" applyNumberFormat="1" applyFont="1" applyBorder="1" applyAlignment="1">
      <alignment horizontal="right" vertical="center"/>
    </xf>
    <xf numFmtId="3" fontId="14" fillId="0" borderId="43" xfId="0" applyNumberFormat="1" applyFont="1" applyBorder="1" applyAlignment="1">
      <alignment horizontal="right" vertical="center"/>
    </xf>
    <xf numFmtId="3" fontId="14" fillId="0" borderId="37" xfId="0" applyNumberFormat="1" applyFont="1" applyBorder="1" applyAlignment="1">
      <alignment horizontal="right" vertical="center"/>
    </xf>
    <xf numFmtId="3" fontId="14" fillId="0" borderId="64" xfId="0" applyNumberFormat="1" applyFont="1" applyBorder="1" applyAlignment="1">
      <alignment horizontal="right" vertical="center"/>
    </xf>
    <xf numFmtId="3" fontId="13" fillId="0" borderId="23" xfId="0" applyNumberFormat="1" applyFont="1" applyBorder="1" applyAlignment="1">
      <alignment horizontal="right" vertical="center"/>
    </xf>
    <xf numFmtId="3" fontId="13" fillId="0" borderId="21" xfId="0" applyNumberFormat="1" applyFont="1" applyBorder="1" applyAlignment="1">
      <alignment horizontal="right" vertic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32" fillId="0" borderId="0" xfId="0" applyFont="1" applyAlignment="1">
      <alignment vertical="center"/>
    </xf>
  </cellXfs>
  <cellStyles count="4">
    <cellStyle name="Hiperligação" xfId="1" builtinId="8"/>
    <cellStyle name="Hiperligação Visitada" xfId="2" builtinId="9" hidden="1"/>
    <cellStyle name="Hiperligação Visitada" xfId="3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T125"/>
  <sheetViews>
    <sheetView showGridLines="0" showZeros="0" tabSelected="1" zoomScale="150" zoomScaleNormal="150" zoomScalePageLayoutView="150" workbookViewId="0">
      <selection activeCell="AC30" sqref="AC30"/>
    </sheetView>
  </sheetViews>
  <sheetFormatPr defaultColWidth="2.42578125" defaultRowHeight="10.5" customHeight="1" x14ac:dyDescent="0.2"/>
  <cols>
    <col min="1" max="23" width="2.42578125" style="1" customWidth="1"/>
    <col min="24" max="25" width="2.7109375" style="1" customWidth="1"/>
    <col min="26" max="43" width="2.42578125" style="1"/>
    <col min="44" max="44" width="4.140625" style="1" customWidth="1"/>
    <col min="45" max="45" width="2.42578125" style="1"/>
    <col min="46" max="46" width="4.140625" style="1" customWidth="1"/>
    <col min="47" max="47" width="2.42578125" style="1"/>
    <col min="48" max="48" width="4.140625" style="1" customWidth="1"/>
    <col min="49" max="16384" width="2.42578125" style="1"/>
  </cols>
  <sheetData>
    <row r="3" spans="3:52" ht="10.5" customHeight="1" x14ac:dyDescent="0.15">
      <c r="C3" s="306" t="s">
        <v>46</v>
      </c>
      <c r="D3" s="307"/>
      <c r="E3" s="307"/>
      <c r="F3" s="308"/>
      <c r="G3" s="28"/>
      <c r="H3" s="306" t="s">
        <v>45</v>
      </c>
      <c r="I3" s="307"/>
      <c r="J3" s="307"/>
      <c r="K3" s="308"/>
      <c r="L3" s="58"/>
      <c r="M3" s="58"/>
      <c r="N3" s="369" t="s">
        <v>91</v>
      </c>
      <c r="O3" s="370"/>
      <c r="P3" s="370"/>
      <c r="Q3" s="370"/>
      <c r="R3" s="370"/>
      <c r="S3" s="370"/>
      <c r="T3" s="370"/>
      <c r="U3" s="370"/>
      <c r="V3" s="370"/>
      <c r="W3" s="370"/>
      <c r="X3" s="370"/>
      <c r="Y3" s="370"/>
      <c r="Z3" s="370"/>
      <c r="AA3" s="370"/>
      <c r="AB3" s="370"/>
      <c r="AC3" s="370"/>
      <c r="AD3" s="370"/>
      <c r="AE3" s="370"/>
      <c r="AF3" s="370"/>
      <c r="AG3" s="370"/>
      <c r="AH3" s="370"/>
      <c r="AI3" s="370"/>
      <c r="AJ3" s="370"/>
      <c r="AK3" s="370"/>
      <c r="AL3" s="370"/>
      <c r="AM3" s="370"/>
      <c r="AN3" s="371"/>
      <c r="AO3" s="25"/>
      <c r="AP3" s="141"/>
      <c r="AQ3" s="367" t="s">
        <v>85</v>
      </c>
      <c r="AR3" s="368"/>
      <c r="AS3" s="387" t="s">
        <v>86</v>
      </c>
      <c r="AT3" s="368"/>
      <c r="AU3" s="132" t="s">
        <v>84</v>
      </c>
      <c r="AV3" s="138">
        <v>20</v>
      </c>
      <c r="AW3" s="388" t="s">
        <v>87</v>
      </c>
      <c r="AX3" s="388"/>
      <c r="AY3" s="375" t="s">
        <v>50</v>
      </c>
      <c r="AZ3" s="376"/>
    </row>
    <row r="4" spans="3:52" ht="10.5" customHeight="1" x14ac:dyDescent="0.2">
      <c r="C4" s="359">
        <v>45721</v>
      </c>
      <c r="D4" s="360"/>
      <c r="E4" s="360"/>
      <c r="F4" s="361"/>
      <c r="G4" s="28"/>
      <c r="H4" s="359">
        <v>45723</v>
      </c>
      <c r="I4" s="360"/>
      <c r="J4" s="360"/>
      <c r="K4" s="361"/>
      <c r="L4" s="58"/>
      <c r="M4" s="58"/>
      <c r="N4" s="372"/>
      <c r="O4" s="373"/>
      <c r="P4" s="373"/>
      <c r="Q4" s="373"/>
      <c r="R4" s="373"/>
      <c r="S4" s="373"/>
      <c r="T4" s="373"/>
      <c r="U4" s="373"/>
      <c r="V4" s="373"/>
      <c r="W4" s="373"/>
      <c r="X4" s="373"/>
      <c r="Y4" s="373"/>
      <c r="Z4" s="373"/>
      <c r="AA4" s="373"/>
      <c r="AB4" s="373"/>
      <c r="AC4" s="373"/>
      <c r="AD4" s="373"/>
      <c r="AE4" s="373"/>
      <c r="AF4" s="373"/>
      <c r="AG4" s="373"/>
      <c r="AH4" s="373"/>
      <c r="AI4" s="373"/>
      <c r="AJ4" s="373"/>
      <c r="AK4" s="373"/>
      <c r="AL4" s="373"/>
      <c r="AM4" s="373"/>
      <c r="AN4" s="374"/>
      <c r="AO4" s="25"/>
      <c r="AP4" s="142" t="s">
        <v>80</v>
      </c>
      <c r="AQ4" s="381"/>
      <c r="AR4" s="382"/>
      <c r="AS4" s="383">
        <f>AQ4-E19</f>
        <v>-2170</v>
      </c>
      <c r="AT4" s="382"/>
      <c r="AU4" s="384" t="e">
        <f>(AV3/((I47*I48*I77/10000/2/1000)*I38+(I47*I48*I77/10000/2/1000)*I38)+AS4)</f>
        <v>#DIV/0!</v>
      </c>
      <c r="AV4" s="385"/>
      <c r="AW4" s="383">
        <f>(I47*I48*I77)/10000/2/1000*I38*AQ4</f>
        <v>0</v>
      </c>
      <c r="AX4" s="382"/>
      <c r="AY4" s="377">
        <f>IF(ISERROR(AQ4/E19-100%)," ",AQ4/E19-100%)</f>
        <v>-1</v>
      </c>
      <c r="AZ4" s="378"/>
    </row>
    <row r="5" spans="3:52" ht="10.5" customHeight="1" x14ac:dyDescent="0.2">
      <c r="C5" s="362"/>
      <c r="D5" s="363"/>
      <c r="E5" s="363"/>
      <c r="F5" s="364"/>
      <c r="G5" s="64"/>
      <c r="H5" s="362"/>
      <c r="I5" s="363"/>
      <c r="J5" s="363"/>
      <c r="K5" s="364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P5" s="142" t="s">
        <v>89</v>
      </c>
      <c r="AQ5" s="386" t="e">
        <f>AW5/((I47*I48*I77/10000/2/1000)*I38)</f>
        <v>#DIV/0!</v>
      </c>
      <c r="AR5" s="385"/>
      <c r="AS5" s="365" t="e">
        <f>AQ5-E19</f>
        <v>#DIV/0!</v>
      </c>
      <c r="AT5" s="366"/>
      <c r="AU5" s="365" t="e">
        <f>AS5-AU4</f>
        <v>#DIV/0!</v>
      </c>
      <c r="AV5" s="366"/>
      <c r="AW5" s="365">
        <f>AQ11+AQ21+AQ31+AQ41+AQ47+AQ57+AQ67</f>
        <v>0</v>
      </c>
      <c r="AX5" s="366"/>
      <c r="AY5" s="379" t="str">
        <f>IF(ISERROR(AQ5/E19-100%)," ",AQ5/E19-100%)</f>
        <v xml:space="preserve"> </v>
      </c>
      <c r="AZ5" s="380"/>
    </row>
    <row r="6" spans="3:52" ht="10.5" customHeight="1" x14ac:dyDescent="0.2">
      <c r="AP6" s="142" t="s">
        <v>81</v>
      </c>
      <c r="AQ6" s="389">
        <f>E19+AS6</f>
        <v>5670</v>
      </c>
      <c r="AR6" s="366"/>
      <c r="AS6" s="365">
        <f>E19*AQ7+AR7</f>
        <v>3500</v>
      </c>
      <c r="AT6" s="366"/>
      <c r="AU6" s="407"/>
      <c r="AV6" s="408"/>
      <c r="AW6" s="365">
        <f>I47*I48*I77/10000/2/1000*I38*(E19+(E19*AQ7)+AR7)</f>
        <v>0</v>
      </c>
      <c r="AX6" s="366"/>
      <c r="AY6" s="379">
        <f>IF(ISERROR(AQ6/E19-100%)," ",AQ6/E19-100%)</f>
        <v>1.6129032258064515</v>
      </c>
      <c r="AZ6" s="380"/>
    </row>
    <row r="7" spans="3:52" ht="10.5" customHeight="1" x14ac:dyDescent="0.2">
      <c r="N7" s="2" t="s">
        <v>0</v>
      </c>
      <c r="O7" s="2"/>
      <c r="P7" s="2"/>
      <c r="Q7" s="2"/>
      <c r="R7" s="2"/>
      <c r="S7" s="3" t="s">
        <v>92</v>
      </c>
      <c r="T7" s="14"/>
      <c r="U7" s="14"/>
      <c r="V7" s="1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19"/>
      <c r="AM7" s="19"/>
      <c r="AN7" s="12"/>
      <c r="AP7" s="97"/>
      <c r="AQ7" s="143">
        <v>0.35</v>
      </c>
      <c r="AR7" s="140">
        <f>3500-(E19*AQ7)</f>
        <v>2740.5</v>
      </c>
      <c r="AS7" s="133"/>
      <c r="AT7" s="134"/>
      <c r="AU7" s="92"/>
      <c r="AV7" s="137"/>
      <c r="AW7" s="365">
        <f>AW6-AW5</f>
        <v>0</v>
      </c>
      <c r="AX7" s="366"/>
      <c r="AY7" s="357" t="e">
        <f>AY6-AY5</f>
        <v>#VALUE!</v>
      </c>
      <c r="AZ7" s="358"/>
    </row>
    <row r="8" spans="3:52" ht="10.5" customHeight="1" x14ac:dyDescent="0.2">
      <c r="C8" s="93"/>
      <c r="D8" s="94"/>
      <c r="E8" s="94"/>
      <c r="F8" s="94"/>
      <c r="G8" s="94"/>
      <c r="H8" s="94"/>
      <c r="I8" s="94"/>
      <c r="J8" s="94"/>
      <c r="K8" s="95"/>
      <c r="AT8" s="66"/>
      <c r="AW8" s="68"/>
    </row>
    <row r="9" spans="3:52" ht="10.5" customHeight="1" x14ac:dyDescent="0.2">
      <c r="C9" s="96" t="s">
        <v>35</v>
      </c>
      <c r="D9" s="16"/>
      <c r="E9" s="16"/>
      <c r="F9" s="16"/>
      <c r="G9" s="17"/>
      <c r="H9" s="354"/>
      <c r="I9" s="355"/>
      <c r="J9" s="356"/>
      <c r="K9" s="97"/>
      <c r="S9" s="7"/>
      <c r="T9" s="7"/>
      <c r="U9" s="7"/>
      <c r="V9" s="7"/>
      <c r="AR9" s="67"/>
      <c r="AS9" s="68"/>
      <c r="AT9" s="66"/>
    </row>
    <row r="10" spans="3:52" ht="10.5" customHeight="1" x14ac:dyDescent="0.15">
      <c r="C10" s="98"/>
      <c r="K10" s="97"/>
      <c r="N10" s="2" t="s">
        <v>1</v>
      </c>
      <c r="O10" s="2"/>
      <c r="P10" s="2"/>
      <c r="Q10" s="2"/>
      <c r="R10" s="2"/>
      <c r="S10" s="5" t="s">
        <v>36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19"/>
      <c r="AN10" s="12"/>
      <c r="AP10" s="97"/>
      <c r="AQ10" s="126" t="s">
        <v>82</v>
      </c>
      <c r="AR10" s="127" t="s">
        <v>83</v>
      </c>
      <c r="AS10" s="127" t="s">
        <v>51</v>
      </c>
      <c r="AT10" s="409" t="s">
        <v>52</v>
      </c>
      <c r="AU10" s="409"/>
      <c r="AV10" s="409"/>
      <c r="AW10" s="409"/>
      <c r="AX10" s="409"/>
      <c r="AY10" s="410"/>
      <c r="AZ10" s="98"/>
    </row>
    <row r="11" spans="3:52" ht="10.5" customHeight="1" x14ac:dyDescent="0.15">
      <c r="C11" s="96" t="s">
        <v>17</v>
      </c>
      <c r="D11" s="16"/>
      <c r="E11" s="16"/>
      <c r="F11" s="16"/>
      <c r="G11" s="17"/>
      <c r="H11" s="411"/>
      <c r="I11" s="412"/>
      <c r="J11" s="413"/>
      <c r="K11" s="97"/>
      <c r="AP11" s="97"/>
      <c r="AQ11" s="245"/>
      <c r="AR11" s="310">
        <f>I47*I48*I77/10000/2/1000*AS15*(E19+(E19*AQ7)+AR7)</f>
        <v>0</v>
      </c>
      <c r="AS11" s="242">
        <v>4</v>
      </c>
      <c r="AT11" s="69">
        <v>31</v>
      </c>
      <c r="AU11" s="153">
        <v>40</v>
      </c>
      <c r="AV11" s="70"/>
      <c r="AW11" s="71"/>
      <c r="AX11" s="166">
        <v>1</v>
      </c>
      <c r="AY11" s="166">
        <v>40</v>
      </c>
      <c r="AZ11" s="98"/>
    </row>
    <row r="12" spans="3:52" ht="10.5" customHeight="1" x14ac:dyDescent="0.15">
      <c r="C12" s="98"/>
      <c r="I12" s="296">
        <v>5</v>
      </c>
      <c r="J12" s="296"/>
      <c r="K12" s="97"/>
      <c r="AP12" s="97"/>
      <c r="AQ12" s="246"/>
      <c r="AR12" s="311"/>
      <c r="AS12" s="248"/>
      <c r="AT12" s="72">
        <v>10</v>
      </c>
      <c r="AU12" s="72">
        <v>1</v>
      </c>
      <c r="AV12" s="73" t="s">
        <v>53</v>
      </c>
      <c r="AW12" s="71"/>
      <c r="AX12" s="165">
        <v>2</v>
      </c>
      <c r="AY12" s="165">
        <v>39</v>
      </c>
      <c r="AZ12" s="98"/>
    </row>
    <row r="13" spans="3:52" ht="10.5" customHeight="1" x14ac:dyDescent="0.15">
      <c r="C13" s="96" t="s">
        <v>37</v>
      </c>
      <c r="D13" s="16"/>
      <c r="E13" s="16"/>
      <c r="F13" s="16"/>
      <c r="G13" s="17"/>
      <c r="H13" s="99"/>
      <c r="I13" s="297"/>
      <c r="J13" s="297"/>
      <c r="K13" s="100"/>
      <c r="N13" s="2" t="s">
        <v>2</v>
      </c>
      <c r="O13" s="2"/>
      <c r="P13" s="2"/>
      <c r="Q13" s="2"/>
      <c r="R13" s="2"/>
      <c r="S13" s="3" t="s">
        <v>109</v>
      </c>
      <c r="T13" s="14"/>
      <c r="U13" s="14"/>
      <c r="V13" s="14"/>
      <c r="W13" s="4"/>
      <c r="X13" s="4"/>
      <c r="Y13" s="14"/>
      <c r="Z13" s="139"/>
      <c r="AA13" s="139"/>
      <c r="AB13" s="6"/>
      <c r="AC13" s="6"/>
      <c r="AD13" s="6"/>
      <c r="AE13" s="6"/>
      <c r="AF13" s="6"/>
      <c r="AG13" s="4"/>
      <c r="AH13" s="4"/>
      <c r="AI13" s="4"/>
      <c r="AJ13" s="4"/>
      <c r="AK13" s="4"/>
      <c r="AL13" s="4"/>
      <c r="AM13" s="4"/>
      <c r="AN13" s="12"/>
      <c r="AP13" s="97"/>
      <c r="AQ13" s="246"/>
      <c r="AR13" s="311"/>
      <c r="AS13" s="414">
        <v>4</v>
      </c>
      <c r="AT13" s="74">
        <v>21</v>
      </c>
      <c r="AU13" s="74">
        <v>30</v>
      </c>
      <c r="AV13" s="289" t="s">
        <v>54</v>
      </c>
      <c r="AW13" s="71"/>
      <c r="AX13" s="165">
        <v>3</v>
      </c>
      <c r="AY13" s="165">
        <v>38</v>
      </c>
      <c r="AZ13" s="98"/>
    </row>
    <row r="14" spans="3:52" ht="10.5" customHeight="1" x14ac:dyDescent="0.15">
      <c r="O14" s="39"/>
      <c r="P14" s="39"/>
      <c r="Q14" s="39"/>
      <c r="R14" s="40"/>
      <c r="S14" s="40"/>
      <c r="T14" s="41"/>
      <c r="U14" s="41"/>
      <c r="V14" s="41"/>
      <c r="W14" s="20"/>
      <c r="X14" s="20"/>
      <c r="Y14" s="20"/>
      <c r="Z14" s="20"/>
      <c r="AA14" s="20"/>
      <c r="AB14" s="20"/>
      <c r="AC14" s="20"/>
      <c r="AL14" s="9"/>
      <c r="AM14" s="9"/>
      <c r="AN14" s="9"/>
      <c r="AO14" s="9"/>
      <c r="AP14" s="97"/>
      <c r="AQ14" s="246"/>
      <c r="AR14" s="312"/>
      <c r="AS14" s="320"/>
      <c r="AT14" s="69">
        <v>20</v>
      </c>
      <c r="AU14" s="69">
        <v>11</v>
      </c>
      <c r="AV14" s="289"/>
      <c r="AW14" s="71"/>
      <c r="AX14" s="165">
        <v>4</v>
      </c>
      <c r="AY14" s="165">
        <v>37</v>
      </c>
      <c r="AZ14" s="98"/>
    </row>
    <row r="15" spans="3:52" ht="10.5" customHeight="1" x14ac:dyDescent="0.15">
      <c r="AP15" s="97"/>
      <c r="AQ15" s="128"/>
      <c r="AR15" s="75" t="s">
        <v>55</v>
      </c>
      <c r="AS15" s="144">
        <v>16</v>
      </c>
      <c r="AT15" s="76"/>
      <c r="AU15" s="76"/>
      <c r="AV15" s="289"/>
      <c r="AW15" s="71"/>
      <c r="AX15" s="91">
        <v>5</v>
      </c>
      <c r="AY15" s="91">
        <v>36</v>
      </c>
      <c r="AZ15" s="98"/>
    </row>
    <row r="16" spans="3:52" ht="10.5" customHeight="1" x14ac:dyDescent="0.15">
      <c r="C16" s="306" t="s">
        <v>47</v>
      </c>
      <c r="D16" s="307"/>
      <c r="E16" s="307"/>
      <c r="F16" s="307"/>
      <c r="G16" s="307"/>
      <c r="H16" s="307"/>
      <c r="I16" s="307"/>
      <c r="J16" s="307"/>
      <c r="K16" s="308"/>
      <c r="L16" s="13"/>
      <c r="M16" s="13"/>
      <c r="N16" s="53" t="s">
        <v>16</v>
      </c>
      <c r="O16" s="54"/>
      <c r="P16" s="54"/>
      <c r="Q16" s="19"/>
      <c r="R16" s="19"/>
      <c r="S16" s="19"/>
      <c r="T16" s="19"/>
      <c r="U16" s="19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12"/>
      <c r="AP16" s="97"/>
      <c r="AQ16" s="129"/>
      <c r="AR16" s="272">
        <f>AR11/500</f>
        <v>0</v>
      </c>
      <c r="AS16" s="320">
        <v>4</v>
      </c>
      <c r="AT16" s="69">
        <v>39</v>
      </c>
      <c r="AU16" s="69">
        <v>32</v>
      </c>
      <c r="AV16" s="289"/>
      <c r="AW16" s="71"/>
      <c r="AX16" s="91">
        <v>6</v>
      </c>
      <c r="AY16" s="91">
        <v>35</v>
      </c>
      <c r="AZ16" s="98"/>
    </row>
    <row r="17" spans="1:72" ht="10.5" customHeight="1" x14ac:dyDescent="0.15">
      <c r="C17" s="101"/>
      <c r="D17" s="18"/>
      <c r="E17" s="18"/>
      <c r="F17" s="18"/>
      <c r="G17" s="13"/>
      <c r="H17" s="13"/>
      <c r="I17" s="13"/>
      <c r="J17" s="13"/>
      <c r="K17" s="102"/>
      <c r="L17" s="13"/>
      <c r="M17" s="13"/>
      <c r="N17" s="415" t="s">
        <v>3</v>
      </c>
      <c r="O17" s="416"/>
      <c r="P17" s="417"/>
      <c r="Q17" s="120" t="s">
        <v>29</v>
      </c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2"/>
      <c r="AD17" s="415" t="s">
        <v>38</v>
      </c>
      <c r="AE17" s="417"/>
      <c r="AF17" s="415" t="s">
        <v>7</v>
      </c>
      <c r="AG17" s="417"/>
      <c r="AH17" s="416" t="s">
        <v>30</v>
      </c>
      <c r="AI17" s="416"/>
      <c r="AJ17" s="417"/>
      <c r="AK17" s="418" t="s">
        <v>31</v>
      </c>
      <c r="AL17" s="419"/>
      <c r="AM17" s="419"/>
      <c r="AN17" s="420"/>
      <c r="AO17" s="26"/>
      <c r="AP17" s="97"/>
      <c r="AQ17" s="129"/>
      <c r="AR17" s="273"/>
      <c r="AS17" s="321"/>
      <c r="AT17" s="72">
        <v>2</v>
      </c>
      <c r="AU17" s="72">
        <v>9</v>
      </c>
      <c r="AV17" s="289"/>
      <c r="AW17" s="71"/>
      <c r="AX17" s="165">
        <v>7</v>
      </c>
      <c r="AY17" s="165">
        <v>34</v>
      </c>
      <c r="AZ17" s="98"/>
    </row>
    <row r="18" spans="1:72" ht="10.5" customHeight="1" x14ac:dyDescent="0.15">
      <c r="C18" s="103"/>
      <c r="D18" s="13"/>
      <c r="E18" s="13"/>
      <c r="F18" s="13"/>
      <c r="K18" s="97"/>
      <c r="N18" s="324"/>
      <c r="O18" s="325"/>
      <c r="P18" s="326"/>
      <c r="Q18" s="349"/>
      <c r="R18" s="350"/>
      <c r="S18" s="350"/>
      <c r="T18" s="350"/>
      <c r="U18" s="350"/>
      <c r="V18" s="350"/>
      <c r="W18" s="350"/>
      <c r="X18" s="350"/>
      <c r="Y18" s="350"/>
      <c r="Z18" s="350"/>
      <c r="AA18" s="350"/>
      <c r="AB18" s="350"/>
      <c r="AC18" s="351"/>
      <c r="AD18" s="344"/>
      <c r="AE18" s="345"/>
      <c r="AF18" s="337"/>
      <c r="AG18" s="338"/>
      <c r="AH18" s="324"/>
      <c r="AI18" s="325"/>
      <c r="AJ18" s="326"/>
      <c r="AK18" s="335"/>
      <c r="AL18" s="336"/>
      <c r="AM18" s="336"/>
      <c r="AN18" s="52"/>
      <c r="AO18" s="18"/>
      <c r="AP18" s="97"/>
      <c r="AQ18" s="129"/>
      <c r="AR18" s="273"/>
      <c r="AS18" s="414">
        <v>4</v>
      </c>
      <c r="AT18" s="74">
        <v>29</v>
      </c>
      <c r="AU18" s="74">
        <v>22</v>
      </c>
      <c r="AV18" s="73" t="s">
        <v>56</v>
      </c>
      <c r="AW18" s="71"/>
      <c r="AX18" s="165">
        <v>8</v>
      </c>
      <c r="AY18" s="165">
        <v>33</v>
      </c>
      <c r="AZ18" s="98"/>
    </row>
    <row r="19" spans="1:72" s="7" customFormat="1" ht="10.5" customHeight="1" x14ac:dyDescent="0.15">
      <c r="A19" s="1"/>
      <c r="B19" s="1"/>
      <c r="C19" s="98"/>
      <c r="D19" s="1"/>
      <c r="E19" s="390">
        <f>AK23</f>
        <v>2170</v>
      </c>
      <c r="F19" s="391"/>
      <c r="G19" s="391"/>
      <c r="H19" s="391"/>
      <c r="I19" s="391"/>
      <c r="J19" s="394" t="s">
        <v>6</v>
      </c>
      <c r="K19" s="104"/>
      <c r="M19" s="11"/>
      <c r="N19" s="324"/>
      <c r="O19" s="325"/>
      <c r="P19" s="326"/>
      <c r="Q19" s="346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8"/>
      <c r="AD19" s="331"/>
      <c r="AE19" s="332"/>
      <c r="AF19" s="333"/>
      <c r="AG19" s="334"/>
      <c r="AH19" s="324"/>
      <c r="AI19" s="325"/>
      <c r="AJ19" s="326"/>
      <c r="AK19" s="335"/>
      <c r="AL19" s="336"/>
      <c r="AM19" s="336"/>
      <c r="AN19" s="51"/>
      <c r="AO19" s="18"/>
      <c r="AP19" s="104"/>
      <c r="AQ19" s="129"/>
      <c r="AR19" s="274"/>
      <c r="AS19" s="320"/>
      <c r="AT19" s="69">
        <v>12</v>
      </c>
      <c r="AU19" s="69">
        <v>19</v>
      </c>
      <c r="AV19" s="77"/>
      <c r="AW19" s="71"/>
      <c r="AX19" s="165">
        <v>9</v>
      </c>
      <c r="AY19" s="165">
        <v>32</v>
      </c>
      <c r="AZ19" s="98"/>
      <c r="BA19" s="1"/>
      <c r="BT19" s="1"/>
    </row>
    <row r="20" spans="1:72" ht="10.5" customHeight="1" x14ac:dyDescent="0.15">
      <c r="C20" s="105"/>
      <c r="D20" s="8"/>
      <c r="E20" s="392"/>
      <c r="F20" s="393"/>
      <c r="G20" s="393"/>
      <c r="H20" s="393"/>
      <c r="I20" s="393"/>
      <c r="J20" s="395"/>
      <c r="K20" s="97"/>
      <c r="M20" s="11"/>
      <c r="N20" s="324"/>
      <c r="O20" s="325"/>
      <c r="P20" s="326"/>
      <c r="Q20" s="346" t="s">
        <v>108</v>
      </c>
      <c r="R20" s="347"/>
      <c r="S20" s="347"/>
      <c r="T20" s="347"/>
      <c r="U20" s="347"/>
      <c r="V20" s="347"/>
      <c r="W20" s="347"/>
      <c r="X20" s="347"/>
      <c r="Y20" s="347"/>
      <c r="Z20" s="347"/>
      <c r="AA20" s="347"/>
      <c r="AB20" s="347"/>
      <c r="AC20" s="348"/>
      <c r="AD20" s="331"/>
      <c r="AE20" s="332"/>
      <c r="AF20" s="333"/>
      <c r="AG20" s="334"/>
      <c r="AH20" s="324"/>
      <c r="AI20" s="325"/>
      <c r="AJ20" s="326"/>
      <c r="AK20" s="335">
        <v>1000</v>
      </c>
      <c r="AL20" s="336"/>
      <c r="AM20" s="336"/>
      <c r="AN20" s="51" t="s">
        <v>6</v>
      </c>
      <c r="AO20" s="18"/>
      <c r="AP20" s="97"/>
      <c r="AQ20" s="130"/>
      <c r="AR20" s="10"/>
      <c r="AS20" s="145"/>
      <c r="AT20" s="76"/>
      <c r="AU20" s="76"/>
      <c r="AV20" s="76"/>
      <c r="AW20" s="71"/>
      <c r="AX20" s="165">
        <v>10</v>
      </c>
      <c r="AY20" s="165">
        <v>31</v>
      </c>
      <c r="AZ20" s="98"/>
      <c r="BA20" s="7"/>
    </row>
    <row r="21" spans="1:72" ht="10.5" customHeight="1" x14ac:dyDescent="0.15">
      <c r="C21" s="106"/>
      <c r="D21" s="15"/>
      <c r="E21" s="15"/>
      <c r="F21" s="21"/>
      <c r="G21" s="21"/>
      <c r="H21" s="21"/>
      <c r="I21" s="21"/>
      <c r="J21" s="22"/>
      <c r="K21" s="97"/>
      <c r="M21" s="11"/>
      <c r="N21" s="324"/>
      <c r="O21" s="325"/>
      <c r="P21" s="326"/>
      <c r="Q21" s="346" t="s">
        <v>93</v>
      </c>
      <c r="R21" s="347"/>
      <c r="S21" s="347"/>
      <c r="T21" s="347"/>
      <c r="U21" s="347"/>
      <c r="V21" s="347"/>
      <c r="W21" s="347"/>
      <c r="X21" s="347"/>
      <c r="Y21" s="347"/>
      <c r="Z21" s="347"/>
      <c r="AA21" s="347"/>
      <c r="AB21" s="347"/>
      <c r="AC21" s="348"/>
      <c r="AD21" s="331"/>
      <c r="AE21" s="332"/>
      <c r="AF21" s="337"/>
      <c r="AG21" s="338"/>
      <c r="AH21" s="339"/>
      <c r="AI21" s="340"/>
      <c r="AJ21" s="341"/>
      <c r="AK21" s="322">
        <v>200</v>
      </c>
      <c r="AL21" s="323"/>
      <c r="AM21" s="323"/>
      <c r="AN21" s="51" t="s">
        <v>6</v>
      </c>
      <c r="AO21" s="18"/>
      <c r="AP21" s="97"/>
      <c r="AQ21" s="245"/>
      <c r="AR21" s="310">
        <f>I47*I48*I77/10000/2/1000*AS25*(E19+(E19*AQ7)+AR7)</f>
        <v>0</v>
      </c>
      <c r="AS21" s="242">
        <v>4</v>
      </c>
      <c r="AT21" s="69">
        <v>33</v>
      </c>
      <c r="AU21" s="69">
        <v>38</v>
      </c>
      <c r="AV21" s="78"/>
      <c r="AW21" s="71"/>
      <c r="AX21" s="165">
        <v>11</v>
      </c>
      <c r="AY21" s="165">
        <v>30</v>
      </c>
      <c r="AZ21" s="136"/>
    </row>
    <row r="22" spans="1:72" ht="10.5" customHeight="1" x14ac:dyDescent="0.15">
      <c r="C22" s="98"/>
      <c r="F22" s="16"/>
      <c r="G22" s="16"/>
      <c r="H22" s="16"/>
      <c r="I22" s="16"/>
      <c r="J22" s="16"/>
      <c r="K22" s="97"/>
      <c r="M22" s="11"/>
      <c r="N22" s="324"/>
      <c r="O22" s="329"/>
      <c r="P22" s="330"/>
      <c r="Q22" s="346" t="s">
        <v>104</v>
      </c>
      <c r="R22" s="347"/>
      <c r="S22" s="347"/>
      <c r="T22" s="347"/>
      <c r="U22" s="347"/>
      <c r="V22" s="347"/>
      <c r="W22" s="347"/>
      <c r="X22" s="347"/>
      <c r="Y22" s="347"/>
      <c r="Z22" s="347"/>
      <c r="AA22" s="347"/>
      <c r="AB22" s="347"/>
      <c r="AC22" s="348"/>
      <c r="AD22" s="331"/>
      <c r="AE22" s="332"/>
      <c r="AF22" s="324"/>
      <c r="AG22" s="330"/>
      <c r="AH22" s="324"/>
      <c r="AI22" s="329"/>
      <c r="AJ22" s="330"/>
      <c r="AK22" s="342">
        <v>970</v>
      </c>
      <c r="AL22" s="343"/>
      <c r="AM22" s="343"/>
      <c r="AN22" s="51" t="s">
        <v>6</v>
      </c>
      <c r="AO22" s="18"/>
      <c r="AP22" s="123"/>
      <c r="AQ22" s="246"/>
      <c r="AR22" s="311"/>
      <c r="AS22" s="248"/>
      <c r="AT22" s="72">
        <v>8</v>
      </c>
      <c r="AU22" s="72">
        <v>3</v>
      </c>
      <c r="AV22" s="73" t="s">
        <v>53</v>
      </c>
      <c r="AW22" s="71"/>
      <c r="AX22" s="165">
        <v>12</v>
      </c>
      <c r="AY22" s="165">
        <v>29</v>
      </c>
      <c r="AZ22" s="98"/>
    </row>
    <row r="23" spans="1:72" ht="10.5" customHeight="1" x14ac:dyDescent="0.15">
      <c r="C23" s="107" t="s">
        <v>43</v>
      </c>
      <c r="D23" s="108"/>
      <c r="E23" s="110"/>
      <c r="F23" s="304"/>
      <c r="G23" s="304"/>
      <c r="H23" s="304"/>
      <c r="I23" s="304"/>
      <c r="J23" s="111" t="s">
        <v>6</v>
      </c>
      <c r="K23" s="109"/>
      <c r="L23" s="13"/>
      <c r="M23" s="13"/>
      <c r="N23" s="62"/>
      <c r="O23" s="60"/>
      <c r="P23" s="60"/>
      <c r="Q23" s="60" t="s">
        <v>94</v>
      </c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1"/>
      <c r="AK23" s="305">
        <f>SUM(AK18:AM22)</f>
        <v>2170</v>
      </c>
      <c r="AL23" s="305"/>
      <c r="AM23" s="305"/>
      <c r="AN23" s="52" t="s">
        <v>6</v>
      </c>
      <c r="AO23" s="18"/>
      <c r="AP23" s="123"/>
      <c r="AQ23" s="246"/>
      <c r="AR23" s="311"/>
      <c r="AS23" s="241">
        <v>4</v>
      </c>
      <c r="AT23" s="74">
        <v>23</v>
      </c>
      <c r="AU23" s="74">
        <v>28</v>
      </c>
      <c r="AV23" s="289" t="s">
        <v>57</v>
      </c>
      <c r="AW23" s="71"/>
      <c r="AX23" s="165">
        <v>13</v>
      </c>
      <c r="AY23" s="165">
        <v>28</v>
      </c>
      <c r="AZ23" s="98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</row>
    <row r="24" spans="1:72" ht="10.5" customHeight="1" x14ac:dyDescent="0.15">
      <c r="C24" s="103"/>
      <c r="D24" s="13"/>
      <c r="E24" s="13"/>
      <c r="F24" s="13"/>
      <c r="G24" s="13"/>
      <c r="H24" s="13"/>
      <c r="I24" s="13"/>
      <c r="J24" s="13"/>
      <c r="K24" s="10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27"/>
      <c r="AL24" s="27"/>
      <c r="AM24" s="27"/>
      <c r="AN24" s="18"/>
      <c r="AO24" s="18"/>
      <c r="AP24" s="97"/>
      <c r="AQ24" s="246"/>
      <c r="AR24" s="312"/>
      <c r="AS24" s="242"/>
      <c r="AT24" s="69">
        <v>18</v>
      </c>
      <c r="AU24" s="69">
        <v>13</v>
      </c>
      <c r="AV24" s="289"/>
      <c r="AW24" s="71"/>
      <c r="AX24" s="165">
        <v>14</v>
      </c>
      <c r="AY24" s="165">
        <v>27</v>
      </c>
      <c r="AZ24" s="98"/>
    </row>
    <row r="25" spans="1:72" ht="10.5" customHeight="1" x14ac:dyDescent="0.15">
      <c r="C25" s="103"/>
      <c r="D25" s="13"/>
      <c r="E25" s="13"/>
      <c r="F25" s="13"/>
      <c r="G25" s="13"/>
      <c r="H25" s="13"/>
      <c r="I25" s="13"/>
      <c r="J25" s="13"/>
      <c r="K25" s="10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27"/>
      <c r="AM25" s="27"/>
      <c r="AN25" s="27"/>
      <c r="AO25" s="27"/>
      <c r="AP25" s="97"/>
      <c r="AQ25" s="128"/>
      <c r="AR25" s="75" t="s">
        <v>55</v>
      </c>
      <c r="AS25" s="144">
        <v>16</v>
      </c>
      <c r="AT25" s="76"/>
      <c r="AU25" s="76"/>
      <c r="AV25" s="289"/>
      <c r="AW25" s="71"/>
      <c r="AX25" s="91">
        <v>15</v>
      </c>
      <c r="AY25" s="91">
        <v>26</v>
      </c>
      <c r="AZ25" s="98"/>
    </row>
    <row r="26" spans="1:72" ht="10.5" customHeight="1" x14ac:dyDescent="0.15">
      <c r="C26" s="306" t="s">
        <v>42</v>
      </c>
      <c r="D26" s="307"/>
      <c r="E26" s="307"/>
      <c r="F26" s="307"/>
      <c r="G26" s="307"/>
      <c r="H26" s="307"/>
      <c r="I26" s="307"/>
      <c r="J26" s="307"/>
      <c r="K26" s="308"/>
      <c r="L26" s="43"/>
      <c r="M26" s="13"/>
      <c r="N26" s="36" t="s">
        <v>49</v>
      </c>
      <c r="O26" s="36"/>
      <c r="P26" s="36"/>
      <c r="Q26" s="36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97"/>
      <c r="AQ26" s="129"/>
      <c r="AR26" s="272">
        <f>AR21/500</f>
        <v>0</v>
      </c>
      <c r="AS26" s="242">
        <v>4</v>
      </c>
      <c r="AT26" s="69">
        <v>37</v>
      </c>
      <c r="AU26" s="69">
        <v>34</v>
      </c>
      <c r="AV26" s="289"/>
      <c r="AW26" s="71"/>
      <c r="AX26" s="91">
        <v>16</v>
      </c>
      <c r="AY26" s="91">
        <v>25</v>
      </c>
      <c r="AZ26" s="98"/>
    </row>
    <row r="27" spans="1:72" ht="10.5" customHeight="1" x14ac:dyDescent="0.15">
      <c r="C27" s="113"/>
      <c r="D27" s="28"/>
      <c r="E27" s="28"/>
      <c r="F27" s="28"/>
      <c r="G27" s="28"/>
      <c r="H27" s="399"/>
      <c r="I27" s="399"/>
      <c r="J27" s="399"/>
      <c r="K27" s="400"/>
      <c r="L27" s="28"/>
      <c r="M27" s="13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44"/>
      <c r="AQ27" s="129"/>
      <c r="AR27" s="273"/>
      <c r="AS27" s="248"/>
      <c r="AT27" s="72">
        <v>4</v>
      </c>
      <c r="AU27" s="72">
        <v>7</v>
      </c>
      <c r="AV27" s="289"/>
      <c r="AW27" s="71"/>
      <c r="AX27" s="165">
        <v>17</v>
      </c>
      <c r="AY27" s="165">
        <v>24</v>
      </c>
      <c r="AZ27" s="98"/>
    </row>
    <row r="28" spans="1:72" ht="10.5" customHeight="1" x14ac:dyDescent="0.15">
      <c r="C28" s="112" t="s">
        <v>95</v>
      </c>
      <c r="D28" s="31"/>
      <c r="E28" s="31"/>
      <c r="F28" s="31"/>
      <c r="G28" s="32"/>
      <c r="H28" s="396" t="s">
        <v>96</v>
      </c>
      <c r="I28" s="397"/>
      <c r="J28" s="397"/>
      <c r="K28" s="398"/>
      <c r="L28" s="29"/>
      <c r="O28" s="28"/>
      <c r="P28" s="28"/>
      <c r="Q28" s="28"/>
      <c r="R28" s="28"/>
      <c r="S28" s="28"/>
      <c r="T28" s="64"/>
      <c r="U28" s="64"/>
      <c r="V28" s="64"/>
      <c r="W28" s="64"/>
      <c r="X28" s="64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119"/>
      <c r="AQ28" s="129"/>
      <c r="AR28" s="273"/>
      <c r="AS28" s="241">
        <v>4</v>
      </c>
      <c r="AT28" s="74">
        <v>27</v>
      </c>
      <c r="AU28" s="74">
        <v>24</v>
      </c>
      <c r="AV28" s="73" t="s">
        <v>56</v>
      </c>
      <c r="AW28" s="71"/>
      <c r="AX28" s="165">
        <v>18</v>
      </c>
      <c r="AY28" s="165">
        <v>23</v>
      </c>
      <c r="AZ28" s="98"/>
    </row>
    <row r="29" spans="1:72" ht="10.5" customHeight="1" x14ac:dyDescent="0.15">
      <c r="C29" s="113"/>
      <c r="D29" s="28"/>
      <c r="E29" s="28"/>
      <c r="F29" s="28"/>
      <c r="G29" s="28"/>
      <c r="H29" s="327"/>
      <c r="I29" s="327"/>
      <c r="J29" s="327"/>
      <c r="K29" s="328"/>
      <c r="L29" s="28"/>
      <c r="M29" s="28"/>
      <c r="O29" s="63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124"/>
      <c r="AQ29" s="131"/>
      <c r="AR29" s="274"/>
      <c r="AS29" s="242"/>
      <c r="AT29" s="69">
        <v>14</v>
      </c>
      <c r="AU29" s="69">
        <v>17</v>
      </c>
      <c r="AV29" s="77"/>
      <c r="AW29" s="71"/>
      <c r="AX29" s="165">
        <v>19</v>
      </c>
      <c r="AY29" s="165">
        <v>22</v>
      </c>
      <c r="AZ29" s="98"/>
    </row>
    <row r="30" spans="1:72" ht="10.5" customHeight="1" x14ac:dyDescent="0.15">
      <c r="C30" s="112" t="s">
        <v>102</v>
      </c>
      <c r="D30" s="31"/>
      <c r="E30" s="31"/>
      <c r="F30" s="31"/>
      <c r="G30" s="32"/>
      <c r="H30" s="280" t="s">
        <v>103</v>
      </c>
      <c r="I30" s="281"/>
      <c r="J30" s="281"/>
      <c r="K30" s="300"/>
      <c r="L30" s="37"/>
      <c r="M30" s="37"/>
      <c r="T30" s="39"/>
      <c r="U30" s="39"/>
      <c r="V30" s="39"/>
      <c r="W30" s="13"/>
      <c r="X30" s="28"/>
      <c r="Y30" s="28"/>
      <c r="Z30" s="28"/>
      <c r="AA30" s="28"/>
      <c r="AB30" s="28"/>
      <c r="AC30" s="421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124"/>
      <c r="AQ30" s="131"/>
      <c r="AR30" s="10"/>
      <c r="AS30" s="145"/>
      <c r="AT30" s="76"/>
      <c r="AU30" s="76"/>
      <c r="AV30" s="76"/>
      <c r="AW30" s="71"/>
      <c r="AX30" s="165">
        <v>20</v>
      </c>
      <c r="AY30" s="165">
        <v>21</v>
      </c>
      <c r="AZ30" s="98"/>
    </row>
    <row r="31" spans="1:72" ht="10.5" customHeight="1" x14ac:dyDescent="0.15">
      <c r="C31" s="113"/>
      <c r="D31" s="28"/>
      <c r="E31" s="28"/>
      <c r="F31" s="28"/>
      <c r="G31" s="28"/>
      <c r="H31" s="42"/>
      <c r="I31" s="42"/>
      <c r="J31" s="42"/>
      <c r="K31" s="114"/>
      <c r="L31" s="28"/>
      <c r="M31" s="29"/>
      <c r="T31" s="39"/>
      <c r="U31" s="39"/>
      <c r="V31" s="39"/>
      <c r="W31" s="13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124"/>
      <c r="AQ31" s="245"/>
      <c r="AR31" s="310">
        <f>I47*I48*I77/10000/2/1000*AS35*(E19+(E19*AQ7)+AR7)</f>
        <v>0</v>
      </c>
      <c r="AS31" s="242">
        <v>1</v>
      </c>
      <c r="AT31" s="24">
        <v>41</v>
      </c>
      <c r="AU31" s="24">
        <v>44</v>
      </c>
      <c r="AV31" s="78"/>
      <c r="AW31" s="71"/>
      <c r="AX31" s="91"/>
      <c r="AY31" s="91"/>
      <c r="AZ31" s="98"/>
    </row>
    <row r="32" spans="1:72" ht="10.5" customHeight="1" x14ac:dyDescent="0.2">
      <c r="C32" s="115" t="s">
        <v>3</v>
      </c>
      <c r="D32" s="30"/>
      <c r="E32" s="30"/>
      <c r="F32" s="30"/>
      <c r="G32" s="38"/>
      <c r="H32" s="313">
        <v>45721</v>
      </c>
      <c r="I32" s="314"/>
      <c r="J32" s="314"/>
      <c r="K32" s="315"/>
      <c r="L32" s="29"/>
      <c r="N32" s="65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124"/>
      <c r="AQ32" s="246"/>
      <c r="AR32" s="311"/>
      <c r="AS32" s="248"/>
      <c r="AT32" s="154">
        <v>8</v>
      </c>
      <c r="AU32" s="154">
        <v>5</v>
      </c>
      <c r="AV32" s="73" t="s">
        <v>53</v>
      </c>
      <c r="AW32" s="71"/>
      <c r="AX32" s="91"/>
      <c r="AY32" s="91"/>
      <c r="AZ32" s="98"/>
    </row>
    <row r="33" spans="2:52" ht="10.5" customHeight="1" x14ac:dyDescent="0.2">
      <c r="B33" s="97"/>
      <c r="D33" s="157"/>
      <c r="E33" s="157"/>
      <c r="F33" s="157"/>
      <c r="G33" s="157"/>
      <c r="I33" s="42"/>
      <c r="J33" s="42"/>
      <c r="K33" s="114"/>
      <c r="L33" s="28"/>
      <c r="M33" s="29"/>
      <c r="N33" s="65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124"/>
      <c r="AQ33" s="246"/>
      <c r="AR33" s="311"/>
      <c r="AS33" s="241">
        <v>1</v>
      </c>
      <c r="AT33" s="155">
        <v>29</v>
      </c>
      <c r="AU33" s="155">
        <v>32</v>
      </c>
      <c r="AV33" s="289" t="s">
        <v>58</v>
      </c>
      <c r="AW33" s="71"/>
      <c r="AX33" s="91"/>
      <c r="AY33" s="91"/>
      <c r="AZ33" s="98"/>
    </row>
    <row r="34" spans="2:52" ht="10.5" customHeight="1" x14ac:dyDescent="0.15">
      <c r="B34" s="97"/>
      <c r="C34" s="31" t="s">
        <v>101</v>
      </c>
      <c r="D34" s="28"/>
      <c r="F34" s="318" t="s">
        <v>7</v>
      </c>
      <c r="G34" s="319"/>
      <c r="H34" s="316" t="s">
        <v>88</v>
      </c>
      <c r="I34" s="317"/>
      <c r="J34" s="316" t="s">
        <v>90</v>
      </c>
      <c r="K34" s="328"/>
      <c r="L34" s="28"/>
      <c r="O34" s="28"/>
      <c r="P34" s="28"/>
      <c r="Q34" s="28"/>
      <c r="R34" s="28"/>
      <c r="S34" s="28"/>
      <c r="T34" s="28"/>
      <c r="U34" s="59"/>
      <c r="V34" s="59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44"/>
      <c r="AQ34" s="246"/>
      <c r="AR34" s="312"/>
      <c r="AS34" s="242"/>
      <c r="AT34" s="24">
        <v>20</v>
      </c>
      <c r="AU34" s="24">
        <v>17</v>
      </c>
      <c r="AV34" s="289"/>
      <c r="AW34" s="71"/>
      <c r="AX34" s="91"/>
      <c r="AY34" s="91"/>
      <c r="AZ34" s="98"/>
    </row>
    <row r="35" spans="2:52" ht="10.5" customHeight="1" x14ac:dyDescent="0.15">
      <c r="C35" s="113"/>
      <c r="D35" s="34"/>
      <c r="E35" s="34"/>
      <c r="F35" s="34"/>
      <c r="G35" s="34"/>
      <c r="H35" s="34"/>
      <c r="I35" s="34"/>
      <c r="J35" s="34"/>
      <c r="K35" s="44"/>
      <c r="L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44"/>
      <c r="AQ35" s="128"/>
      <c r="AR35" s="80" t="s">
        <v>55</v>
      </c>
      <c r="AS35" s="144">
        <v>16</v>
      </c>
      <c r="AT35" s="76"/>
      <c r="AU35" s="76"/>
      <c r="AV35" s="289"/>
      <c r="AW35" s="71"/>
      <c r="AX35" s="79"/>
      <c r="AY35" s="79"/>
      <c r="AZ35" s="98"/>
    </row>
    <row r="36" spans="2:52" ht="10.5" customHeight="1" x14ac:dyDescent="0.15">
      <c r="C36" s="113"/>
      <c r="D36" s="28"/>
      <c r="E36" s="28"/>
      <c r="F36" s="28"/>
      <c r="G36" s="28"/>
      <c r="H36" s="28"/>
      <c r="I36" s="28"/>
      <c r="J36" s="28"/>
      <c r="K36" s="44"/>
      <c r="L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44"/>
      <c r="AQ36" s="129"/>
      <c r="AR36" s="272">
        <f>AR31/500</f>
        <v>0</v>
      </c>
      <c r="AS36" s="242">
        <v>1</v>
      </c>
      <c r="AT36" s="24">
        <v>43</v>
      </c>
      <c r="AU36" s="24">
        <v>42</v>
      </c>
      <c r="AV36" s="289"/>
      <c r="AW36" s="71"/>
      <c r="AX36" s="10"/>
      <c r="AY36" s="10"/>
      <c r="AZ36" s="98"/>
    </row>
    <row r="37" spans="2:52" ht="10.5" customHeight="1" x14ac:dyDescent="0.15">
      <c r="C37" s="306" t="s">
        <v>26</v>
      </c>
      <c r="D37" s="307"/>
      <c r="E37" s="307"/>
      <c r="F37" s="307"/>
      <c r="G37" s="307"/>
      <c r="H37" s="307"/>
      <c r="I37" s="307"/>
      <c r="J37" s="307"/>
      <c r="K37" s="308"/>
      <c r="L37" s="43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44"/>
      <c r="AQ37" s="129"/>
      <c r="AR37" s="273"/>
      <c r="AS37" s="248"/>
      <c r="AT37" s="154">
        <v>6</v>
      </c>
      <c r="AU37" s="154">
        <v>7</v>
      </c>
      <c r="AV37" s="289"/>
      <c r="AW37" s="71"/>
      <c r="AX37" s="10"/>
      <c r="AY37" s="10"/>
      <c r="AZ37" s="98"/>
    </row>
    <row r="38" spans="2:52" ht="10.5" customHeight="1" x14ac:dyDescent="0.15">
      <c r="C38" s="113"/>
      <c r="D38" s="28"/>
      <c r="E38" s="28"/>
      <c r="F38" s="28"/>
      <c r="G38" s="28"/>
      <c r="H38" s="28"/>
      <c r="I38" s="309">
        <v>40</v>
      </c>
      <c r="J38" s="309"/>
      <c r="K38" s="44"/>
      <c r="L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44"/>
      <c r="AQ38" s="131"/>
      <c r="AR38" s="273"/>
      <c r="AS38" s="241">
        <v>1</v>
      </c>
      <c r="AT38" s="155">
        <v>31</v>
      </c>
      <c r="AU38" s="155">
        <v>30</v>
      </c>
      <c r="AV38" s="73" t="s">
        <v>56</v>
      </c>
      <c r="AW38" s="71"/>
      <c r="AX38" s="10"/>
      <c r="AY38" s="10"/>
      <c r="AZ38" s="98"/>
    </row>
    <row r="39" spans="2:52" ht="10.5" customHeight="1" x14ac:dyDescent="0.15">
      <c r="C39" s="115" t="s">
        <v>4</v>
      </c>
      <c r="D39" s="36"/>
      <c r="E39" s="36"/>
      <c r="F39" s="36"/>
      <c r="G39" s="56"/>
      <c r="H39" s="57"/>
      <c r="I39" s="297"/>
      <c r="J39" s="297"/>
      <c r="K39" s="116"/>
      <c r="L39" s="28"/>
      <c r="M39" s="13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44"/>
      <c r="AQ39" s="131"/>
      <c r="AR39" s="274"/>
      <c r="AS39" s="242"/>
      <c r="AT39" s="24">
        <v>18</v>
      </c>
      <c r="AU39" s="24">
        <v>19</v>
      </c>
      <c r="AV39" s="77"/>
      <c r="AW39" s="71"/>
      <c r="AX39" s="10"/>
      <c r="AY39" s="10"/>
      <c r="AZ39" s="98"/>
    </row>
    <row r="40" spans="2:52" ht="10.5" customHeight="1" x14ac:dyDescent="0.15">
      <c r="C40" s="113"/>
      <c r="D40" s="28"/>
      <c r="E40" s="28"/>
      <c r="F40" s="28"/>
      <c r="G40" s="28"/>
      <c r="H40" s="28"/>
      <c r="I40" s="296">
        <v>32</v>
      </c>
      <c r="J40" s="296"/>
      <c r="K40" s="44"/>
      <c r="L40" s="43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44"/>
      <c r="AQ40" s="131"/>
      <c r="AR40" s="10"/>
      <c r="AS40" s="145"/>
      <c r="AT40" s="76"/>
      <c r="AU40" s="76"/>
      <c r="AV40" s="76"/>
      <c r="AW40" s="71"/>
      <c r="AX40" s="10"/>
      <c r="AY40" s="10"/>
      <c r="AZ40" s="98"/>
    </row>
    <row r="41" spans="2:52" ht="10.5" customHeight="1" x14ac:dyDescent="0.15">
      <c r="C41" s="117" t="s">
        <v>18</v>
      </c>
      <c r="D41" s="48"/>
      <c r="E41" s="48"/>
      <c r="F41" s="48"/>
      <c r="G41" s="302"/>
      <c r="H41" s="303"/>
      <c r="I41" s="297"/>
      <c r="J41" s="297"/>
      <c r="K41" s="116"/>
      <c r="L41" s="55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44"/>
      <c r="AQ41" s="245"/>
      <c r="AR41" s="245" t="e">
        <f>I47*I48*I77/10000/2/1000*#REF!*(E19+(E19*AQ7)+AR7)</f>
        <v>#REF!</v>
      </c>
      <c r="AS41" s="242"/>
      <c r="AT41" s="76"/>
      <c r="AU41" s="70"/>
      <c r="AV41" s="78"/>
      <c r="AW41" s="71"/>
      <c r="AX41" s="10"/>
      <c r="AY41" s="10"/>
      <c r="AZ41" s="98"/>
    </row>
    <row r="42" spans="2:52" ht="10.5" customHeight="1" x14ac:dyDescent="0.15">
      <c r="C42" s="352" t="s">
        <v>105</v>
      </c>
      <c r="D42" s="167">
        <v>1</v>
      </c>
      <c r="E42" s="168">
        <v>2</v>
      </c>
      <c r="F42" s="169">
        <v>3</v>
      </c>
      <c r="G42" s="167">
        <v>4</v>
      </c>
      <c r="H42" s="168">
        <v>7</v>
      </c>
      <c r="I42" s="167">
        <v>8</v>
      </c>
      <c r="J42" s="167">
        <v>9</v>
      </c>
      <c r="K42" s="170">
        <v>10</v>
      </c>
      <c r="L42" s="55"/>
      <c r="M42" s="13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44"/>
      <c r="AQ42" s="246"/>
      <c r="AR42" s="246"/>
      <c r="AS42" s="248"/>
      <c r="AT42" s="76"/>
      <c r="AU42" s="70"/>
      <c r="AV42" s="73" t="s">
        <v>53</v>
      </c>
      <c r="AW42" s="71"/>
      <c r="AX42" s="10"/>
      <c r="AY42" s="10"/>
      <c r="AZ42" s="98"/>
    </row>
    <row r="43" spans="2:52" ht="10.5" customHeight="1" x14ac:dyDescent="0.15">
      <c r="C43" s="353"/>
      <c r="D43" s="171">
        <v>11</v>
      </c>
      <c r="E43" s="172">
        <v>12</v>
      </c>
      <c r="F43" s="172">
        <v>13</v>
      </c>
      <c r="G43" s="172">
        <v>14</v>
      </c>
      <c r="H43" s="173">
        <v>17</v>
      </c>
      <c r="I43" s="173">
        <v>18</v>
      </c>
      <c r="J43" s="174">
        <v>19</v>
      </c>
      <c r="K43" s="175">
        <v>20</v>
      </c>
      <c r="L43" s="55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44"/>
      <c r="AQ43" s="131"/>
      <c r="AR43" s="273"/>
      <c r="AS43" s="159"/>
      <c r="AT43" s="76"/>
      <c r="AU43" s="70"/>
      <c r="AV43" s="163"/>
      <c r="AW43" s="71"/>
      <c r="AX43" s="10"/>
      <c r="AY43" s="10"/>
      <c r="AZ43" s="98"/>
    </row>
    <row r="44" spans="2:52" ht="10.5" customHeight="1" x14ac:dyDescent="0.15">
      <c r="C44" s="353"/>
      <c r="D44" s="176">
        <v>21</v>
      </c>
      <c r="E44" s="176">
        <v>22</v>
      </c>
      <c r="F44" s="176">
        <v>23</v>
      </c>
      <c r="G44" s="176">
        <v>24</v>
      </c>
      <c r="H44" s="174">
        <v>27</v>
      </c>
      <c r="I44" s="173">
        <v>28</v>
      </c>
      <c r="J44" s="177">
        <v>29</v>
      </c>
      <c r="K44" s="175">
        <v>30</v>
      </c>
      <c r="L44" s="55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44"/>
      <c r="AQ44" s="131"/>
      <c r="AR44" s="273"/>
      <c r="AS44" s="241"/>
      <c r="AT44" s="76"/>
      <c r="AU44" s="70"/>
      <c r="AV44" s="73" t="s">
        <v>56</v>
      </c>
      <c r="AW44" s="71"/>
      <c r="AX44" s="10"/>
      <c r="AY44" s="10"/>
      <c r="AZ44" s="98"/>
    </row>
    <row r="45" spans="2:52" ht="10.5" customHeight="1" x14ac:dyDescent="0.15">
      <c r="C45" s="353"/>
      <c r="D45" s="168">
        <v>31</v>
      </c>
      <c r="E45" s="168">
        <v>32</v>
      </c>
      <c r="F45" s="168">
        <v>33</v>
      </c>
      <c r="G45" s="168">
        <v>34</v>
      </c>
      <c r="H45" s="173">
        <v>37</v>
      </c>
      <c r="I45" s="173">
        <v>38</v>
      </c>
      <c r="J45" s="173">
        <v>39</v>
      </c>
      <c r="K45" s="175">
        <v>40</v>
      </c>
      <c r="L45" s="55"/>
      <c r="M45" s="9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44"/>
      <c r="AQ45" s="131"/>
      <c r="AR45" s="274"/>
      <c r="AS45" s="242"/>
      <c r="AT45" s="76"/>
      <c r="AU45" s="70"/>
      <c r="AV45" s="77"/>
      <c r="AW45" s="71"/>
      <c r="AX45" s="10"/>
      <c r="AY45" s="10"/>
      <c r="AZ45" s="98"/>
    </row>
    <row r="46" spans="2:52" ht="10.5" customHeight="1" x14ac:dyDescent="0.15">
      <c r="C46" s="353"/>
      <c r="D46" s="168"/>
      <c r="E46" s="168"/>
      <c r="F46" s="168"/>
      <c r="G46" s="168"/>
      <c r="H46" s="173"/>
      <c r="I46" s="173"/>
      <c r="J46" s="173"/>
      <c r="K46" s="175"/>
      <c r="L46" s="55"/>
      <c r="M46" s="9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44"/>
      <c r="AQ46" s="131"/>
      <c r="AR46" s="81"/>
      <c r="AS46" s="145"/>
      <c r="AT46" s="76"/>
      <c r="AU46" s="76"/>
      <c r="AV46" s="76"/>
      <c r="AW46" s="71"/>
      <c r="AX46" s="10"/>
      <c r="AY46" s="10"/>
      <c r="AZ46" s="98"/>
    </row>
    <row r="47" spans="2:52" ht="10.15" customHeight="1" x14ac:dyDescent="0.15">
      <c r="C47" s="353"/>
      <c r="D47" s="168"/>
      <c r="E47" s="168"/>
      <c r="F47" s="168"/>
      <c r="G47" s="168"/>
      <c r="H47" s="173"/>
      <c r="I47" s="173"/>
      <c r="J47" s="173"/>
      <c r="K47" s="175"/>
      <c r="L47" s="55"/>
      <c r="M47" s="9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44"/>
      <c r="AQ47" s="245"/>
      <c r="AR47" s="245">
        <f>I47*I48*I77/10000/2/1000*AS51*(E19+(E19*AQ7)+AR7)</f>
        <v>0</v>
      </c>
      <c r="AS47" s="242"/>
      <c r="AT47" s="76"/>
      <c r="AU47" s="70"/>
      <c r="AV47" s="78"/>
      <c r="AW47" s="71"/>
      <c r="AX47" s="10"/>
      <c r="AY47" s="10"/>
      <c r="AZ47" s="98"/>
    </row>
    <row r="48" spans="2:52" ht="10.5" customHeight="1" x14ac:dyDescent="0.2">
      <c r="C48"/>
      <c r="D48"/>
      <c r="E48"/>
      <c r="F48"/>
      <c r="G48"/>
      <c r="H48"/>
      <c r="I48"/>
      <c r="J48"/>
      <c r="K48"/>
      <c r="L4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44"/>
      <c r="AQ48" s="246"/>
      <c r="AR48" s="246"/>
      <c r="AS48" s="248"/>
      <c r="AT48" s="76"/>
      <c r="AU48" s="70"/>
      <c r="AV48" s="73" t="s">
        <v>53</v>
      </c>
      <c r="AW48" s="71"/>
      <c r="AX48" s="10"/>
      <c r="AY48" s="10"/>
      <c r="AZ48" s="98"/>
    </row>
    <row r="49" spans="1:52" ht="10.5" customHeight="1" x14ac:dyDescent="0.2">
      <c r="C49" s="178" t="s">
        <v>20</v>
      </c>
      <c r="D49" s="28"/>
      <c r="E49" s="28"/>
      <c r="F49" s="44"/>
      <c r="G49" s="280" t="s">
        <v>9</v>
      </c>
      <c r="H49" s="281"/>
      <c r="I49" s="281"/>
      <c r="J49" s="300"/>
      <c r="K49" s="179" t="s">
        <v>10</v>
      </c>
      <c r="L49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44"/>
      <c r="AQ49" s="246"/>
      <c r="AR49" s="246"/>
      <c r="AS49" s="241"/>
      <c r="AT49" s="76"/>
      <c r="AU49" s="70"/>
      <c r="AV49" s="289" t="s">
        <v>59</v>
      </c>
      <c r="AW49" s="71"/>
      <c r="AX49" s="10"/>
      <c r="AY49" s="10"/>
      <c r="AZ49" s="98"/>
    </row>
    <row r="50" spans="1:52" ht="10.5" customHeight="1" x14ac:dyDescent="0.2">
      <c r="C50" s="178" t="s">
        <v>28</v>
      </c>
      <c r="D50" s="28"/>
      <c r="E50" s="28"/>
      <c r="F50" s="28"/>
      <c r="G50" s="301" t="s">
        <v>8</v>
      </c>
      <c r="H50" s="281"/>
      <c r="I50" s="281"/>
      <c r="J50" s="300"/>
      <c r="K50" s="180"/>
      <c r="L50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44"/>
      <c r="AQ50" s="246"/>
      <c r="AR50" s="247"/>
      <c r="AS50" s="242"/>
      <c r="AT50" s="76"/>
      <c r="AU50" s="70"/>
      <c r="AV50" s="289"/>
      <c r="AW50" s="71"/>
      <c r="AX50" s="10"/>
      <c r="AY50" s="10"/>
      <c r="AZ50" s="98"/>
    </row>
    <row r="51" spans="1:52" ht="10.5" customHeight="1" x14ac:dyDescent="0.2">
      <c r="C51" s="181"/>
      <c r="D51" s="34"/>
      <c r="E51" s="34"/>
      <c r="F51" s="34"/>
      <c r="G51" s="258"/>
      <c r="H51" s="258"/>
      <c r="I51" s="258"/>
      <c r="J51" s="258"/>
      <c r="K51" s="182"/>
      <c r="L51"/>
      <c r="N51" s="43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44"/>
      <c r="AQ51" s="128"/>
      <c r="AR51" s="80" t="s">
        <v>55</v>
      </c>
      <c r="AS51" s="145"/>
      <c r="AT51" s="76"/>
      <c r="AU51" s="76"/>
      <c r="AV51" s="289"/>
      <c r="AW51" s="71"/>
      <c r="AX51" s="10"/>
      <c r="AY51" s="10"/>
      <c r="AZ51" s="98"/>
    </row>
    <row r="52" spans="1:52" ht="10.5" customHeight="1" x14ac:dyDescent="0.2">
      <c r="C52" s="178" t="s">
        <v>5</v>
      </c>
      <c r="D52" s="28"/>
      <c r="E52" s="28"/>
      <c r="F52" s="160"/>
      <c r="G52" s="152" t="s">
        <v>13</v>
      </c>
      <c r="H52" s="42"/>
      <c r="I52" s="259">
        <v>29</v>
      </c>
      <c r="J52" s="260"/>
      <c r="K52" s="183" t="s">
        <v>11</v>
      </c>
      <c r="L52"/>
      <c r="N52" s="43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44"/>
      <c r="AQ52" s="131"/>
      <c r="AR52" s="272">
        <f>AR47/610</f>
        <v>0</v>
      </c>
      <c r="AS52" s="242"/>
      <c r="AT52" s="76"/>
      <c r="AU52" s="70"/>
      <c r="AV52" s="289"/>
      <c r="AW52" s="71"/>
      <c r="AX52" s="10"/>
      <c r="AY52" s="10"/>
      <c r="AZ52" s="98"/>
    </row>
    <row r="53" spans="1:52" ht="10.5" customHeight="1" x14ac:dyDescent="0.2">
      <c r="C53" s="184" t="s">
        <v>27</v>
      </c>
      <c r="D53" s="36"/>
      <c r="E53" s="36"/>
      <c r="F53" s="162"/>
      <c r="G53" s="115" t="s">
        <v>14</v>
      </c>
      <c r="H53" s="36"/>
      <c r="I53" s="298">
        <v>40</v>
      </c>
      <c r="J53" s="299"/>
      <c r="K53" s="180" t="s">
        <v>11</v>
      </c>
      <c r="L53"/>
      <c r="N53" s="43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44"/>
      <c r="AQ53" s="131"/>
      <c r="AR53" s="273"/>
      <c r="AS53" s="248"/>
      <c r="AT53" s="76"/>
      <c r="AU53" s="70"/>
      <c r="AV53" s="289"/>
      <c r="AW53" s="71"/>
      <c r="AX53" s="10"/>
      <c r="AY53" s="10"/>
      <c r="AZ53" s="98"/>
    </row>
    <row r="54" spans="1:52" ht="10.5" customHeight="1" x14ac:dyDescent="0.2">
      <c r="C54" s="178"/>
      <c r="D54" s="28"/>
      <c r="E54" s="28"/>
      <c r="F54" s="28"/>
      <c r="G54" s="164"/>
      <c r="H54" s="164"/>
      <c r="I54" s="164"/>
      <c r="J54" s="55"/>
      <c r="K54" s="180"/>
      <c r="L54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44"/>
      <c r="AQ54" s="131"/>
      <c r="AR54" s="273"/>
      <c r="AS54" s="241"/>
      <c r="AT54" s="76"/>
      <c r="AU54" s="70"/>
      <c r="AV54" s="73" t="s">
        <v>56</v>
      </c>
      <c r="AW54" s="71"/>
      <c r="AX54" s="10"/>
      <c r="AY54" s="10"/>
      <c r="AZ54" s="98"/>
    </row>
    <row r="55" spans="1:52" ht="10.5" customHeight="1" x14ac:dyDescent="0.2">
      <c r="A55" s="7"/>
      <c r="B55" s="7"/>
      <c r="C55" s="178" t="s">
        <v>22</v>
      </c>
      <c r="D55" s="28"/>
      <c r="E55" s="28"/>
      <c r="F55" s="44"/>
      <c r="G55" s="33" t="s">
        <v>13</v>
      </c>
      <c r="H55" s="42"/>
      <c r="I55" s="261">
        <v>25.7</v>
      </c>
      <c r="J55" s="262"/>
      <c r="K55" s="183" t="s">
        <v>11</v>
      </c>
      <c r="L55"/>
      <c r="M55" s="9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44"/>
      <c r="AQ55" s="131"/>
      <c r="AR55" s="274"/>
      <c r="AS55" s="242"/>
      <c r="AT55" s="76"/>
      <c r="AU55" s="70"/>
      <c r="AV55" s="77"/>
      <c r="AW55" s="71"/>
      <c r="AX55" s="10"/>
      <c r="AY55" s="10"/>
      <c r="AZ55" s="98"/>
    </row>
    <row r="56" spans="1:52" ht="10.5" customHeight="1" x14ac:dyDescent="0.2">
      <c r="A56" s="7"/>
      <c r="B56" s="7"/>
      <c r="C56" s="184" t="s">
        <v>1</v>
      </c>
      <c r="D56" s="36"/>
      <c r="E56" s="36"/>
      <c r="F56" s="35"/>
      <c r="G56" s="30" t="s">
        <v>14</v>
      </c>
      <c r="H56" s="28"/>
      <c r="I56" s="290">
        <v>38</v>
      </c>
      <c r="J56" s="291"/>
      <c r="K56" s="183" t="s">
        <v>11</v>
      </c>
      <c r="L56"/>
      <c r="AP56" s="44"/>
      <c r="AQ56" s="131"/>
      <c r="AR56" s="10"/>
      <c r="AS56" s="145"/>
      <c r="AT56" s="10"/>
      <c r="AU56" s="10"/>
      <c r="AV56" s="10"/>
      <c r="AW56" s="71"/>
      <c r="AX56" s="10"/>
      <c r="AY56" s="10"/>
      <c r="AZ56" s="98"/>
    </row>
    <row r="57" spans="1:52" ht="10.5" customHeight="1" x14ac:dyDescent="0.2">
      <c r="A57" s="7"/>
      <c r="B57" s="7"/>
      <c r="C57" s="178"/>
      <c r="D57" s="28"/>
      <c r="E57" s="28"/>
      <c r="F57" s="34"/>
      <c r="G57" s="164"/>
      <c r="H57" s="164"/>
      <c r="I57" s="164"/>
      <c r="J57" s="164"/>
      <c r="K57" s="180"/>
      <c r="L57"/>
      <c r="AQ57" s="245"/>
      <c r="AR57" s="245">
        <f>I47*I48*I77/10000/2/1000*AS61*(E19+(E19*AQ7)+AR7)</f>
        <v>0</v>
      </c>
      <c r="AS57" s="242"/>
      <c r="AT57" s="147"/>
      <c r="AU57" s="148"/>
      <c r="AV57" s="78"/>
      <c r="AW57" s="71"/>
      <c r="AX57" s="10"/>
      <c r="AY57" s="10"/>
      <c r="AZ57" s="98"/>
    </row>
    <row r="58" spans="1:52" ht="10.5" customHeight="1" x14ac:dyDescent="0.2">
      <c r="C58" s="184" t="s">
        <v>33</v>
      </c>
      <c r="D58" s="36"/>
      <c r="E58" s="36"/>
      <c r="F58" s="46"/>
      <c r="G58" s="47" t="s">
        <v>13</v>
      </c>
      <c r="H58" s="28"/>
      <c r="I58" s="292">
        <v>26.8</v>
      </c>
      <c r="J58" s="293"/>
      <c r="K58" s="183" t="s">
        <v>11</v>
      </c>
      <c r="L58"/>
      <c r="AQ58" s="246"/>
      <c r="AR58" s="246"/>
      <c r="AS58" s="248"/>
      <c r="AT58" s="147"/>
      <c r="AU58" s="148"/>
      <c r="AV58" s="73" t="s">
        <v>53</v>
      </c>
      <c r="AW58" s="71"/>
      <c r="AX58" s="10"/>
      <c r="AY58" s="10"/>
      <c r="AZ58" s="98"/>
    </row>
    <row r="59" spans="1:52" ht="10.5" customHeight="1" x14ac:dyDescent="0.2">
      <c r="A59" s="7"/>
      <c r="B59" s="7"/>
      <c r="C59" s="178"/>
      <c r="D59" s="28"/>
      <c r="E59" s="28"/>
      <c r="F59" s="55"/>
      <c r="G59" s="294"/>
      <c r="H59" s="294"/>
      <c r="I59" s="294"/>
      <c r="J59" s="294"/>
      <c r="K59" s="180"/>
      <c r="L59"/>
      <c r="AQ59" s="246"/>
      <c r="AR59" s="246"/>
      <c r="AS59" s="241"/>
      <c r="AT59" s="147"/>
      <c r="AU59" s="148"/>
      <c r="AV59" s="289" t="s">
        <v>60</v>
      </c>
      <c r="AW59" s="71"/>
      <c r="AX59" s="10"/>
      <c r="AY59" s="10"/>
      <c r="AZ59" s="98"/>
    </row>
    <row r="60" spans="1:52" ht="10.5" customHeight="1" x14ac:dyDescent="0.2">
      <c r="B60" s="118"/>
      <c r="C60" s="184" t="s">
        <v>48</v>
      </c>
      <c r="D60" s="36"/>
      <c r="E60" s="36"/>
      <c r="F60" s="46"/>
      <c r="G60" s="278">
        <v>1.1000000000000001</v>
      </c>
      <c r="H60" s="279"/>
      <c r="I60" s="294"/>
      <c r="J60" s="295"/>
      <c r="K60" s="183" t="s">
        <v>11</v>
      </c>
      <c r="L60"/>
      <c r="AQ60" s="246"/>
      <c r="AR60" s="247"/>
      <c r="AS60" s="242"/>
      <c r="AT60" s="147"/>
      <c r="AU60" s="148"/>
      <c r="AV60" s="289"/>
      <c r="AW60" s="71"/>
      <c r="AX60" s="10"/>
      <c r="AY60" s="10"/>
      <c r="AZ60" s="98"/>
    </row>
    <row r="61" spans="1:52" ht="10.5" customHeight="1" x14ac:dyDescent="0.2">
      <c r="B61" s="118"/>
      <c r="C61" s="185"/>
      <c r="D61" s="7"/>
      <c r="E61" s="150"/>
      <c r="F61" s="150"/>
      <c r="G61" s="149"/>
      <c r="H61" s="149"/>
      <c r="I61" s="149"/>
      <c r="J61" s="149"/>
      <c r="K61" s="186"/>
      <c r="L61"/>
      <c r="AQ61" s="128"/>
      <c r="AR61" s="80" t="s">
        <v>55</v>
      </c>
      <c r="AS61" s="145"/>
      <c r="AT61" s="76"/>
      <c r="AU61" s="76"/>
      <c r="AV61" s="289"/>
      <c r="AW61" s="71"/>
      <c r="AX61" s="10"/>
      <c r="AY61" s="10"/>
      <c r="AZ61" s="98"/>
    </row>
    <row r="62" spans="1:52" ht="10.5" customHeight="1" x14ac:dyDescent="0.2">
      <c r="B62" s="118"/>
      <c r="C62" s="187">
        <v>22</v>
      </c>
      <c r="D62" s="188" t="s">
        <v>34</v>
      </c>
      <c r="E62" s="189"/>
      <c r="F62" s="253" t="s">
        <v>97</v>
      </c>
      <c r="G62" s="253"/>
      <c r="H62" s="253" t="s">
        <v>33</v>
      </c>
      <c r="I62" s="253"/>
      <c r="J62" s="253"/>
      <c r="K62" s="190"/>
      <c r="L62"/>
      <c r="AQ62" s="131"/>
      <c r="AR62" s="272">
        <f>AR57/610</f>
        <v>0</v>
      </c>
      <c r="AS62" s="242"/>
      <c r="AT62" s="147"/>
      <c r="AU62" s="148"/>
      <c r="AV62" s="289"/>
      <c r="AW62" s="71"/>
      <c r="AX62" s="10"/>
      <c r="AY62" s="10"/>
      <c r="AZ62" s="98"/>
    </row>
    <row r="63" spans="1:52" ht="10.5" customHeight="1" x14ac:dyDescent="0.2">
      <c r="B63" s="118"/>
      <c r="C63" s="191" t="s">
        <v>34</v>
      </c>
      <c r="D63" s="192"/>
      <c r="E63" s="193"/>
      <c r="F63" s="193">
        <v>19</v>
      </c>
      <c r="G63" s="194" t="s">
        <v>34</v>
      </c>
      <c r="H63" s="192"/>
      <c r="I63" s="195"/>
      <c r="J63" s="196">
        <v>11</v>
      </c>
      <c r="K63" s="197" t="s">
        <v>34</v>
      </c>
      <c r="L63"/>
      <c r="AQ63" s="131"/>
      <c r="AR63" s="273"/>
      <c r="AS63" s="248"/>
      <c r="AT63" s="147"/>
      <c r="AU63" s="148"/>
      <c r="AV63" s="289"/>
      <c r="AW63" s="146"/>
      <c r="AX63" s="10"/>
      <c r="AY63" s="10"/>
      <c r="AZ63" s="98"/>
    </row>
    <row r="64" spans="1:52" ht="10.5" customHeight="1" x14ac:dyDescent="0.2">
      <c r="B64" s="118"/>
      <c r="C64" s="198">
        <v>15</v>
      </c>
      <c r="D64" s="199"/>
      <c r="E64" s="200"/>
      <c r="F64" s="200">
        <v>5</v>
      </c>
      <c r="G64" s="201" t="s">
        <v>34</v>
      </c>
      <c r="H64" s="202"/>
      <c r="I64" s="202"/>
      <c r="J64" s="203"/>
      <c r="K64" s="197"/>
      <c r="L64"/>
      <c r="AQ64" s="131"/>
      <c r="AR64" s="273"/>
      <c r="AS64" s="241"/>
      <c r="AT64" s="147"/>
      <c r="AU64" s="148"/>
      <c r="AV64" s="73" t="s">
        <v>56</v>
      </c>
      <c r="AW64" s="71"/>
      <c r="AX64" s="10"/>
      <c r="AY64" s="10"/>
      <c r="AZ64" s="98"/>
    </row>
    <row r="65" spans="1:52" ht="10.5" customHeight="1" x14ac:dyDescent="0.2">
      <c r="B65" s="118"/>
      <c r="C65" s="204"/>
      <c r="D65" s="205"/>
      <c r="E65" s="254" t="s">
        <v>98</v>
      </c>
      <c r="F65" s="255"/>
      <c r="G65" s="255"/>
      <c r="H65" s="255"/>
      <c r="I65" s="256"/>
      <c r="J65" s="206"/>
      <c r="K65" s="197"/>
      <c r="L65"/>
      <c r="AQ65" s="131"/>
      <c r="AR65" s="274"/>
      <c r="AS65" s="242"/>
      <c r="AT65" s="147"/>
      <c r="AU65" s="148"/>
      <c r="AV65" s="77"/>
      <c r="AW65" s="71"/>
      <c r="AX65" s="10"/>
      <c r="AY65" s="10"/>
      <c r="AZ65" s="98"/>
    </row>
    <row r="66" spans="1:52" ht="10.5" customHeight="1" x14ac:dyDescent="0.2">
      <c r="A66" s="7"/>
      <c r="B66" s="118"/>
      <c r="C66" s="204"/>
      <c r="D66" s="205"/>
      <c r="E66" s="243" t="s">
        <v>99</v>
      </c>
      <c r="F66" s="207"/>
      <c r="G66" s="207"/>
      <c r="H66" s="207"/>
      <c r="I66" s="208"/>
      <c r="J66" s="206"/>
      <c r="K66" s="197"/>
      <c r="L66"/>
      <c r="AQ66" s="131"/>
      <c r="AR66" s="10"/>
      <c r="AS66" s="145"/>
      <c r="AT66" s="76"/>
      <c r="AU66" s="76"/>
      <c r="AV66" s="76"/>
      <c r="AW66" s="71"/>
      <c r="AX66" s="10"/>
      <c r="AY66" s="10"/>
      <c r="AZ66" s="98"/>
    </row>
    <row r="67" spans="1:52" ht="10.5" customHeight="1" x14ac:dyDescent="0.2">
      <c r="C67" s="204"/>
      <c r="D67" s="209"/>
      <c r="E67" s="243"/>
      <c r="F67" s="210"/>
      <c r="G67" s="210"/>
      <c r="H67" s="210"/>
      <c r="I67" s="211"/>
      <c r="J67" s="206"/>
      <c r="K67" s="197"/>
      <c r="L67"/>
      <c r="AQ67" s="245"/>
      <c r="AR67" s="245">
        <f>I47*I48*I77/10000/2/1000*AS71*(E19+(E19*AQ7)+AR7)</f>
        <v>0</v>
      </c>
      <c r="AS67" s="242"/>
      <c r="AT67" s="76"/>
      <c r="AU67" s="70"/>
      <c r="AV67" s="78"/>
      <c r="AW67" s="71"/>
      <c r="AX67" s="10"/>
      <c r="AY67" s="10"/>
      <c r="AZ67" s="98"/>
    </row>
    <row r="68" spans="1:52" ht="10.5" customHeight="1" x14ac:dyDescent="0.2">
      <c r="C68" s="212">
        <v>17</v>
      </c>
      <c r="D68" s="213">
        <v>5</v>
      </c>
      <c r="E68" s="243"/>
      <c r="F68" s="244" t="s">
        <v>41</v>
      </c>
      <c r="G68" s="244"/>
      <c r="H68" s="244"/>
      <c r="I68" s="211"/>
      <c r="J68" s="214">
        <v>5</v>
      </c>
      <c r="K68" s="215">
        <v>6</v>
      </c>
      <c r="L68"/>
      <c r="AQ68" s="246"/>
      <c r="AR68" s="246"/>
      <c r="AS68" s="248"/>
      <c r="AT68" s="76"/>
      <c r="AU68" s="70"/>
      <c r="AV68" s="73" t="s">
        <v>53</v>
      </c>
      <c r="AW68" s="71"/>
      <c r="AX68" s="10"/>
      <c r="AY68" s="10"/>
      <c r="AZ68" s="98"/>
    </row>
    <row r="69" spans="1:52" ht="10.5" customHeight="1" x14ac:dyDescent="0.2">
      <c r="C69" s="212" t="s">
        <v>34</v>
      </c>
      <c r="D69" s="213" t="s">
        <v>34</v>
      </c>
      <c r="E69" s="243" t="s">
        <v>14</v>
      </c>
      <c r="F69" s="257"/>
      <c r="G69" s="216"/>
      <c r="H69" s="210"/>
      <c r="I69" s="211"/>
      <c r="J69" s="214" t="s">
        <v>34</v>
      </c>
      <c r="K69" s="215" t="s">
        <v>34</v>
      </c>
      <c r="L69"/>
      <c r="AQ69" s="246"/>
      <c r="AR69" s="246"/>
      <c r="AS69" s="241"/>
      <c r="AT69" s="76"/>
      <c r="AU69" s="70"/>
      <c r="AV69" s="289" t="s">
        <v>61</v>
      </c>
      <c r="AW69" s="71"/>
      <c r="AX69" s="10"/>
      <c r="AY69" s="10"/>
      <c r="AZ69" s="98"/>
    </row>
    <row r="70" spans="1:52" ht="10.5" customHeight="1" x14ac:dyDescent="0.2">
      <c r="C70" s="204"/>
      <c r="D70" s="209"/>
      <c r="E70" s="243"/>
      <c r="F70" s="257"/>
      <c r="G70" s="210"/>
      <c r="H70" s="210"/>
      <c r="I70" s="211"/>
      <c r="J70" s="206"/>
      <c r="K70" s="197"/>
      <c r="L70"/>
      <c r="AQ70" s="246"/>
      <c r="AR70" s="247"/>
      <c r="AS70" s="242"/>
      <c r="AT70" s="76"/>
      <c r="AU70" s="70"/>
      <c r="AV70" s="289"/>
      <c r="AW70" s="71"/>
      <c r="AX70" s="10"/>
      <c r="AY70" s="10"/>
      <c r="AZ70" s="98"/>
    </row>
    <row r="71" spans="1:52" ht="10.5" customHeight="1" x14ac:dyDescent="0.2">
      <c r="C71" s="204"/>
      <c r="D71" s="205"/>
      <c r="E71" s="217"/>
      <c r="F71" s="218"/>
      <c r="G71" s="218"/>
      <c r="H71" s="218"/>
      <c r="I71" s="219"/>
      <c r="J71" s="220"/>
      <c r="K71" s="197"/>
      <c r="L71"/>
      <c r="AQ71" s="128"/>
      <c r="AR71" s="80" t="s">
        <v>55</v>
      </c>
      <c r="AS71" s="145"/>
      <c r="AT71" s="76"/>
      <c r="AU71" s="76"/>
      <c r="AV71" s="289"/>
      <c r="AW71" s="71"/>
      <c r="AX71" s="10"/>
      <c r="AY71" s="10"/>
      <c r="AZ71" s="98"/>
    </row>
    <row r="72" spans="1:52" ht="10.5" customHeight="1" x14ac:dyDescent="0.2">
      <c r="C72" s="221" t="s">
        <v>34</v>
      </c>
      <c r="D72" s="222"/>
      <c r="E72" s="223"/>
      <c r="F72" s="223">
        <v>5</v>
      </c>
      <c r="G72" s="224" t="s">
        <v>34</v>
      </c>
      <c r="H72" s="225"/>
      <c r="I72" s="225"/>
      <c r="J72" s="226"/>
      <c r="K72" s="197"/>
      <c r="L72"/>
      <c r="V72" s="158">
        <f>-AA13</f>
        <v>0</v>
      </c>
      <c r="AQ72" s="129"/>
      <c r="AR72" s="272">
        <f>AR67/610</f>
        <v>0</v>
      </c>
      <c r="AS72" s="242"/>
      <c r="AT72" s="76"/>
      <c r="AU72" s="70"/>
      <c r="AV72" s="289"/>
      <c r="AW72" s="71"/>
      <c r="AX72" s="10"/>
      <c r="AY72" s="10"/>
      <c r="AZ72" s="98"/>
    </row>
    <row r="73" spans="1:52" ht="10.5" customHeight="1" x14ac:dyDescent="0.2">
      <c r="C73" s="227">
        <v>15</v>
      </c>
      <c r="D73" s="228"/>
      <c r="E73" s="229"/>
      <c r="F73" s="229">
        <v>19</v>
      </c>
      <c r="G73" s="230" t="s">
        <v>34</v>
      </c>
      <c r="H73" s="228"/>
      <c r="I73" s="228"/>
      <c r="J73" s="228"/>
      <c r="K73" s="231"/>
      <c r="L73"/>
      <c r="AQ73" s="129"/>
      <c r="AR73" s="273"/>
      <c r="AS73" s="248"/>
      <c r="AT73" s="76"/>
      <c r="AU73" s="70"/>
      <c r="AV73" s="289"/>
      <c r="AW73" s="71"/>
      <c r="AX73" s="10"/>
      <c r="AY73" s="10"/>
      <c r="AZ73" s="98"/>
    </row>
    <row r="74" spans="1:52" ht="10.5" customHeight="1" x14ac:dyDescent="0.2">
      <c r="C74" s="151"/>
      <c r="D74" s="7"/>
      <c r="E74" s="7"/>
      <c r="F74" s="7"/>
      <c r="G74" s="9"/>
      <c r="H74" s="9"/>
      <c r="I74" s="9"/>
      <c r="J74" s="9"/>
      <c r="K74" s="9"/>
      <c r="L74"/>
      <c r="AQ74" s="129"/>
      <c r="AR74" s="273"/>
      <c r="AS74" s="241"/>
      <c r="AT74" s="76"/>
      <c r="AU74" s="70"/>
      <c r="AV74" s="73" t="s">
        <v>56</v>
      </c>
      <c r="AW74" s="71"/>
      <c r="AX74" s="10"/>
      <c r="AY74" s="10"/>
      <c r="AZ74" s="98"/>
    </row>
    <row r="75" spans="1:52" ht="10.5" customHeight="1" x14ac:dyDescent="0.2">
      <c r="C75" s="7"/>
      <c r="D75" s="7"/>
      <c r="E75" s="7"/>
      <c r="F75" s="7"/>
      <c r="G75" s="7"/>
      <c r="H75" s="7"/>
      <c r="I75" s="7"/>
      <c r="J75" s="7"/>
      <c r="K75" s="7"/>
      <c r="L75"/>
      <c r="AQ75" s="125"/>
      <c r="AR75" s="274"/>
      <c r="AS75" s="242"/>
      <c r="AT75" s="76"/>
      <c r="AU75" s="70"/>
      <c r="AV75" s="77"/>
      <c r="AW75" s="71"/>
      <c r="AX75" s="10"/>
      <c r="AY75" s="10"/>
      <c r="AZ75" s="98"/>
    </row>
    <row r="76" spans="1:52" ht="10.5" customHeight="1" x14ac:dyDescent="0.2">
      <c r="C76" s="269" t="s">
        <v>25</v>
      </c>
      <c r="D76" s="270"/>
      <c r="E76" s="270"/>
      <c r="F76" s="270"/>
      <c r="G76" s="270"/>
      <c r="H76" s="270"/>
      <c r="I76" s="270"/>
      <c r="J76" s="270"/>
      <c r="K76" s="271"/>
      <c r="L76"/>
      <c r="AQ76" s="82"/>
      <c r="AR76" s="83"/>
      <c r="AS76" s="156"/>
      <c r="AT76" s="10"/>
      <c r="AU76" s="10"/>
      <c r="AV76" s="76"/>
      <c r="AW76" s="71"/>
      <c r="AX76" s="10"/>
      <c r="AY76" s="10"/>
    </row>
    <row r="77" spans="1:52" ht="10.5" customHeight="1" x14ac:dyDescent="0.2">
      <c r="C77" s="232"/>
      <c r="D77" s="43"/>
      <c r="E77" s="43"/>
      <c r="F77" s="43"/>
      <c r="G77" s="43"/>
      <c r="H77" s="43"/>
      <c r="I77" s="43"/>
      <c r="J77" s="43"/>
      <c r="K77" s="233"/>
      <c r="L77"/>
      <c r="AQ77" s="82"/>
      <c r="AR77" s="83"/>
      <c r="AS77" s="84" t="e">
        <f>AS74+AS72+AS69+AS67+AS64+AS62+AS59+AS57+AS54+AS52+AS49+AS47+AS44+#REF!+#REF!+AS41+AS38+AS36+AS33+AS31+AS28+AS26+AS23+AS21+AS18+AS16+AS13+AS11</f>
        <v>#REF!</v>
      </c>
      <c r="AT77" s="85" t="s">
        <v>62</v>
      </c>
      <c r="AU77" s="76"/>
      <c r="AV77" s="76"/>
      <c r="AW77" s="71"/>
      <c r="AX77" s="10"/>
      <c r="AY77" s="10"/>
    </row>
    <row r="78" spans="1:52" ht="10.5" customHeight="1" x14ac:dyDescent="0.2">
      <c r="C78" s="234" t="s">
        <v>21</v>
      </c>
      <c r="D78" s="48"/>
      <c r="E78" s="48"/>
      <c r="F78" s="48"/>
      <c r="G78" s="278" t="s">
        <v>106</v>
      </c>
      <c r="H78" s="279"/>
      <c r="I78" s="279"/>
      <c r="J78" s="279"/>
      <c r="K78" s="235"/>
      <c r="L78"/>
      <c r="AQ78" s="82"/>
      <c r="AR78" s="86" t="s">
        <v>63</v>
      </c>
      <c r="AS78" s="86" t="s">
        <v>64</v>
      </c>
      <c r="AT78" s="86" t="s">
        <v>65</v>
      </c>
      <c r="AU78" s="86" t="s">
        <v>66</v>
      </c>
      <c r="AV78" s="86" t="s">
        <v>67</v>
      </c>
      <c r="AW78" s="86" t="s">
        <v>68</v>
      </c>
      <c r="AX78" s="86" t="s">
        <v>69</v>
      </c>
      <c r="AY78" s="87" t="s">
        <v>70</v>
      </c>
    </row>
    <row r="79" spans="1:52" ht="10.5" customHeight="1" x14ac:dyDescent="0.2">
      <c r="C79" s="178"/>
      <c r="D79" s="28"/>
      <c r="E79" s="28"/>
      <c r="F79" s="28"/>
      <c r="G79" s="28"/>
      <c r="H79" s="28"/>
      <c r="I79" s="28"/>
      <c r="J79" s="28"/>
      <c r="K79" s="182"/>
      <c r="L79"/>
      <c r="AQ79" s="82"/>
      <c r="AR79" s="88" t="e">
        <f>AS77+AY79+AX79+AW79+AV79+AU79+AT79+AS79</f>
        <v>#REF!</v>
      </c>
      <c r="AS79" s="24"/>
      <c r="AT79" s="24"/>
      <c r="AU79" s="24"/>
      <c r="AV79" s="24"/>
      <c r="AW79" s="24"/>
      <c r="AX79" s="24"/>
      <c r="AY79" s="24"/>
      <c r="AZ79" s="89"/>
    </row>
    <row r="80" spans="1:52" ht="10.5" customHeight="1" x14ac:dyDescent="0.2">
      <c r="C80" s="234" t="s">
        <v>15</v>
      </c>
      <c r="D80" s="48"/>
      <c r="E80" s="48"/>
      <c r="F80" s="48"/>
      <c r="G80" s="280" t="s">
        <v>100</v>
      </c>
      <c r="H80" s="281"/>
      <c r="I80" s="281"/>
      <c r="J80" s="281"/>
      <c r="K80" s="235"/>
      <c r="L80"/>
      <c r="AQ80" s="82"/>
      <c r="AR80" s="90"/>
      <c r="AS80" s="10"/>
      <c r="AT80" s="10"/>
      <c r="AU80" s="10"/>
      <c r="AV80" s="10"/>
      <c r="AW80" s="10"/>
      <c r="AX80" s="10"/>
      <c r="AY80" s="10"/>
    </row>
    <row r="81" spans="3:51" ht="10.5" customHeight="1" x14ac:dyDescent="0.2">
      <c r="C81" s="178"/>
      <c r="D81" s="28"/>
      <c r="E81" s="28"/>
      <c r="F81" s="49"/>
      <c r="G81" s="33"/>
      <c r="H81" s="33"/>
      <c r="I81" s="164"/>
      <c r="J81" s="164"/>
      <c r="K81" s="182"/>
      <c r="L81"/>
      <c r="AQ81" s="82"/>
      <c r="AR81" s="90"/>
      <c r="AS81" s="10"/>
      <c r="AT81" s="10"/>
      <c r="AU81" s="10"/>
      <c r="AV81" s="10"/>
      <c r="AW81" s="10"/>
      <c r="AX81" s="10"/>
      <c r="AY81" s="10"/>
    </row>
    <row r="82" spans="3:51" ht="10.5" customHeight="1" x14ac:dyDescent="0.2">
      <c r="C82" s="178"/>
      <c r="D82" s="28"/>
      <c r="E82" s="28"/>
      <c r="F82" s="160"/>
      <c r="G82" s="282"/>
      <c r="H82" s="283"/>
      <c r="I82" s="284">
        <v>42.5</v>
      </c>
      <c r="J82" s="285"/>
      <c r="K82" s="288" t="s">
        <v>12</v>
      </c>
      <c r="L82"/>
      <c r="AR82" s="90"/>
      <c r="AS82" s="10"/>
      <c r="AT82" s="10"/>
      <c r="AU82" s="10"/>
      <c r="AV82" s="10"/>
      <c r="AW82" s="10"/>
      <c r="AX82" s="10"/>
      <c r="AY82" s="10"/>
    </row>
    <row r="83" spans="3:51" ht="10.5" customHeight="1" x14ac:dyDescent="0.2">
      <c r="C83" s="234" t="s">
        <v>19</v>
      </c>
      <c r="D83" s="48"/>
      <c r="E83" s="36"/>
      <c r="F83" s="161"/>
      <c r="G83" s="282"/>
      <c r="H83" s="283"/>
      <c r="I83" s="286"/>
      <c r="J83" s="287"/>
      <c r="K83" s="288"/>
      <c r="L83"/>
      <c r="AR83" s="90"/>
      <c r="AS83" s="10"/>
      <c r="AT83" s="10"/>
      <c r="AU83" s="10"/>
      <c r="AV83" s="10"/>
      <c r="AW83" s="10"/>
      <c r="AX83" s="10"/>
      <c r="AY83" s="10"/>
    </row>
    <row r="84" spans="3:51" ht="10.5" customHeight="1" x14ac:dyDescent="0.2">
      <c r="C84" s="236"/>
      <c r="D84" s="49"/>
      <c r="E84" s="49"/>
      <c r="F84" s="49"/>
      <c r="G84" s="55"/>
      <c r="H84" s="55"/>
      <c r="I84" s="55"/>
      <c r="J84" s="55"/>
      <c r="K84" s="182"/>
      <c r="L84"/>
      <c r="AR84" s="90"/>
      <c r="AS84" s="10"/>
      <c r="AT84" s="10"/>
      <c r="AU84" s="10"/>
      <c r="AV84" s="10"/>
      <c r="AW84" s="10"/>
      <c r="AX84" s="10"/>
      <c r="AY84" s="10"/>
    </row>
    <row r="85" spans="3:51" ht="10.5" customHeight="1" x14ac:dyDescent="0.2">
      <c r="C85" s="178"/>
      <c r="D85" s="28"/>
      <c r="E85" s="28"/>
      <c r="F85" s="45" t="s">
        <v>39</v>
      </c>
      <c r="G85" s="249"/>
      <c r="H85" s="250"/>
      <c r="I85" s="251" t="s">
        <v>107</v>
      </c>
      <c r="J85" s="252"/>
      <c r="K85" s="182"/>
      <c r="L85"/>
      <c r="AR85" s="90"/>
      <c r="AS85" s="10"/>
      <c r="AT85" s="275" t="s">
        <v>71</v>
      </c>
      <c r="AU85" s="276"/>
      <c r="AV85" s="276"/>
      <c r="AW85" s="276"/>
      <c r="AX85" s="276"/>
      <c r="AY85" s="277"/>
    </row>
    <row r="86" spans="3:51" ht="10.5" customHeight="1" x14ac:dyDescent="0.2">
      <c r="C86" s="184" t="s">
        <v>44</v>
      </c>
      <c r="D86" s="48"/>
      <c r="E86" s="36"/>
      <c r="F86" s="161" t="s">
        <v>40</v>
      </c>
      <c r="G86" s="249"/>
      <c r="H86" s="250"/>
      <c r="I86" s="251" t="s">
        <v>107</v>
      </c>
      <c r="J86" s="252"/>
      <c r="K86" s="182"/>
      <c r="L86"/>
      <c r="AR86" s="90"/>
      <c r="AS86" s="10"/>
      <c r="AT86" s="91" t="s">
        <v>72</v>
      </c>
      <c r="AU86" s="91"/>
      <c r="AV86" s="24">
        <v>1</v>
      </c>
      <c r="AW86" s="24">
        <v>12</v>
      </c>
      <c r="AX86" s="24">
        <v>37</v>
      </c>
      <c r="AY86" s="24">
        <v>48</v>
      </c>
    </row>
    <row r="87" spans="3:51" ht="10.5" customHeight="1" x14ac:dyDescent="0.2">
      <c r="C87" s="178"/>
      <c r="D87" s="28"/>
      <c r="E87" s="28"/>
      <c r="F87" s="28"/>
      <c r="G87" s="28"/>
      <c r="H87" s="28"/>
      <c r="I87" s="28"/>
      <c r="J87" s="28"/>
      <c r="K87" s="182"/>
      <c r="L87"/>
      <c r="AR87" s="90"/>
      <c r="AS87" s="10"/>
      <c r="AT87" s="91" t="s">
        <v>73</v>
      </c>
      <c r="AU87" s="91"/>
      <c r="AV87" s="24">
        <v>2</v>
      </c>
      <c r="AW87" s="24">
        <v>11</v>
      </c>
      <c r="AX87" s="24">
        <v>38</v>
      </c>
      <c r="AY87" s="24">
        <v>47</v>
      </c>
    </row>
    <row r="88" spans="3:51" ht="10.5" customHeight="1" x14ac:dyDescent="0.2">
      <c r="C88" s="178" t="s">
        <v>23</v>
      </c>
      <c r="D88" s="28"/>
      <c r="E88" s="28"/>
      <c r="F88" s="50"/>
      <c r="G88" s="263">
        <v>80</v>
      </c>
      <c r="H88" s="264"/>
      <c r="I88" s="264"/>
      <c r="J88" s="265"/>
      <c r="K88" s="183" t="s">
        <v>11</v>
      </c>
      <c r="L88"/>
      <c r="AR88" s="90"/>
      <c r="AS88" s="10"/>
      <c r="AT88" s="91" t="s">
        <v>74</v>
      </c>
      <c r="AU88" s="91"/>
      <c r="AV88" s="24">
        <v>3</v>
      </c>
      <c r="AW88" s="24">
        <v>10</v>
      </c>
      <c r="AX88" s="24">
        <v>39</v>
      </c>
      <c r="AY88" s="24">
        <v>46</v>
      </c>
    </row>
    <row r="89" spans="3:51" ht="10.5" customHeight="1" x14ac:dyDescent="0.2">
      <c r="C89" s="237" t="s">
        <v>24</v>
      </c>
      <c r="D89" s="238"/>
      <c r="E89" s="238"/>
      <c r="F89" s="238"/>
      <c r="G89" s="266">
        <v>40</v>
      </c>
      <c r="H89" s="267"/>
      <c r="I89" s="267"/>
      <c r="J89" s="268"/>
      <c r="K89" s="239" t="s">
        <v>11</v>
      </c>
      <c r="L89"/>
      <c r="AR89" s="90"/>
      <c r="AS89" s="10"/>
      <c r="AT89" s="91" t="s">
        <v>75</v>
      </c>
      <c r="AU89" s="91"/>
      <c r="AV89" s="24">
        <v>4</v>
      </c>
      <c r="AW89" s="24">
        <v>9</v>
      </c>
      <c r="AX89" s="24">
        <v>40</v>
      </c>
      <c r="AY89" s="24">
        <v>45</v>
      </c>
    </row>
    <row r="90" spans="3:51" ht="10.5" customHeight="1" x14ac:dyDescent="0.2">
      <c r="C90" s="28"/>
      <c r="D90" s="28"/>
      <c r="E90" s="28"/>
      <c r="F90" s="28"/>
      <c r="G90" s="55"/>
      <c r="H90" s="55"/>
      <c r="I90" s="55"/>
      <c r="J90" s="55"/>
      <c r="K90" s="55"/>
      <c r="L90"/>
      <c r="AR90" s="90"/>
      <c r="AS90" s="10"/>
      <c r="AT90" s="91" t="s">
        <v>76</v>
      </c>
      <c r="AU90" s="91"/>
      <c r="AV90" s="24">
        <v>13</v>
      </c>
      <c r="AW90" s="24">
        <v>24</v>
      </c>
      <c r="AX90" s="24">
        <v>25</v>
      </c>
      <c r="AY90" s="24">
        <v>36</v>
      </c>
    </row>
    <row r="91" spans="3:51" ht="10.5" customHeight="1" x14ac:dyDescent="0.2">
      <c r="C91" s="29"/>
      <c r="D91" s="29"/>
      <c r="E91" s="29"/>
      <c r="F91" s="29"/>
      <c r="G91" s="29"/>
      <c r="H91" s="29"/>
      <c r="I91" s="29"/>
      <c r="J91" s="29"/>
      <c r="K91" s="29"/>
      <c r="L91"/>
      <c r="AR91" s="76"/>
      <c r="AS91" s="10"/>
      <c r="AT91" s="91" t="s">
        <v>77</v>
      </c>
      <c r="AU91" s="91"/>
      <c r="AV91" s="24">
        <v>14</v>
      </c>
      <c r="AW91" s="24">
        <v>23</v>
      </c>
      <c r="AX91" s="24">
        <v>26</v>
      </c>
      <c r="AY91" s="24">
        <v>35</v>
      </c>
    </row>
    <row r="92" spans="3:51" ht="10.5" customHeight="1" x14ac:dyDescent="0.2">
      <c r="C92" s="269" t="s">
        <v>32</v>
      </c>
      <c r="D92" s="270"/>
      <c r="E92" s="270"/>
      <c r="F92" s="270"/>
      <c r="G92" s="270"/>
      <c r="H92" s="270"/>
      <c r="I92" s="270"/>
      <c r="J92" s="270"/>
      <c r="K92" s="271"/>
      <c r="L92"/>
      <c r="AR92" s="10"/>
      <c r="AS92" s="10"/>
      <c r="AT92" s="91" t="s">
        <v>78</v>
      </c>
      <c r="AU92" s="91"/>
      <c r="AV92" s="24">
        <v>15</v>
      </c>
      <c r="AW92" s="24">
        <v>22</v>
      </c>
      <c r="AX92" s="24">
        <v>27</v>
      </c>
      <c r="AY92" s="24">
        <v>34</v>
      </c>
    </row>
    <row r="93" spans="3:51" ht="10.5" customHeight="1" x14ac:dyDescent="0.2">
      <c r="C93" s="232"/>
      <c r="D93" s="43"/>
      <c r="E93" s="43"/>
      <c r="F93" s="43"/>
      <c r="G93" s="43"/>
      <c r="H93" s="43"/>
      <c r="I93" s="43"/>
      <c r="J93" s="43"/>
      <c r="K93" s="233"/>
      <c r="L93"/>
      <c r="AR93" s="10"/>
      <c r="AS93" s="10"/>
      <c r="AT93" s="91" t="s">
        <v>79</v>
      </c>
      <c r="AU93" s="91"/>
      <c r="AV93" s="24">
        <v>16</v>
      </c>
      <c r="AW93" s="24">
        <v>21</v>
      </c>
      <c r="AX93" s="24">
        <v>28</v>
      </c>
      <c r="AY93" s="24">
        <v>33</v>
      </c>
    </row>
    <row r="94" spans="3:51" ht="10.5" customHeight="1" x14ac:dyDescent="0.2">
      <c r="C94" s="234"/>
      <c r="D94" s="48"/>
      <c r="E94" s="48"/>
      <c r="F94" s="48"/>
      <c r="G94" s="48"/>
      <c r="H94" s="35"/>
      <c r="I94" s="401"/>
      <c r="J94" s="402"/>
      <c r="K94" s="403"/>
      <c r="L94"/>
      <c r="AR94" s="10"/>
    </row>
    <row r="95" spans="3:51" ht="10.5" customHeight="1" x14ac:dyDescent="0.2">
      <c r="C95" s="234"/>
      <c r="D95" s="48"/>
      <c r="E95" s="48"/>
      <c r="F95" s="48"/>
      <c r="G95" s="48"/>
      <c r="H95" s="35"/>
      <c r="I95" s="401"/>
      <c r="J95" s="402"/>
      <c r="K95" s="403"/>
      <c r="L95"/>
      <c r="AR95" s="10"/>
    </row>
    <row r="96" spans="3:51" ht="10.5" customHeight="1" x14ac:dyDescent="0.2">
      <c r="C96" s="234"/>
      <c r="D96" s="48"/>
      <c r="E96" s="48"/>
      <c r="F96" s="48"/>
      <c r="G96" s="48"/>
      <c r="H96" s="35"/>
      <c r="I96" s="401"/>
      <c r="J96" s="402"/>
      <c r="K96" s="403"/>
      <c r="L96"/>
      <c r="AR96" s="10"/>
    </row>
    <row r="97" spans="3:44" ht="10.5" customHeight="1" x14ac:dyDescent="0.2">
      <c r="C97" s="234"/>
      <c r="D97" s="48"/>
      <c r="E97" s="48"/>
      <c r="F97" s="48"/>
      <c r="G97" s="48"/>
      <c r="H97" s="35"/>
      <c r="I97" s="401"/>
      <c r="J97" s="402"/>
      <c r="K97" s="403"/>
      <c r="L97"/>
      <c r="AR97" s="10"/>
    </row>
    <row r="98" spans="3:44" ht="10.5" customHeight="1" x14ac:dyDescent="0.2">
      <c r="C98" s="237"/>
      <c r="D98" s="238"/>
      <c r="E98" s="238"/>
      <c r="F98" s="238"/>
      <c r="G98" s="238"/>
      <c r="H98" s="240"/>
      <c r="I98" s="404"/>
      <c r="J98" s="405"/>
      <c r="K98" s="406"/>
      <c r="L98"/>
      <c r="AR98" s="10"/>
    </row>
    <row r="99" spans="3:44" ht="10.5" customHeight="1" x14ac:dyDescent="0.2">
      <c r="C99"/>
      <c r="D99"/>
      <c r="E99"/>
      <c r="F99"/>
      <c r="G99"/>
      <c r="H99"/>
      <c r="I99"/>
      <c r="J99"/>
      <c r="K99"/>
      <c r="L99"/>
      <c r="AR99" s="10"/>
    </row>
    <row r="100" spans="3:44" ht="10.5" customHeight="1" x14ac:dyDescent="0.2">
      <c r="C100"/>
      <c r="D100"/>
      <c r="E100"/>
      <c r="F100"/>
      <c r="G100"/>
      <c r="H100"/>
      <c r="I100"/>
      <c r="J100"/>
      <c r="K100"/>
      <c r="L100"/>
    </row>
    <row r="101" spans="3:44" ht="10.5" customHeight="1" x14ac:dyDescent="0.2">
      <c r="C101"/>
      <c r="D101"/>
      <c r="E101"/>
      <c r="F101"/>
      <c r="G101"/>
      <c r="H101"/>
      <c r="I101"/>
      <c r="J101"/>
      <c r="K101"/>
      <c r="L101"/>
    </row>
    <row r="102" spans="3:44" ht="10.5" customHeight="1" x14ac:dyDescent="0.2">
      <c r="C102"/>
      <c r="D102"/>
      <c r="E102"/>
      <c r="F102"/>
      <c r="G102"/>
      <c r="H102"/>
      <c r="I102"/>
      <c r="J102"/>
      <c r="K102"/>
      <c r="L102"/>
    </row>
    <row r="103" spans="3:44" ht="10.5" customHeight="1" x14ac:dyDescent="0.2">
      <c r="C103"/>
      <c r="D103"/>
      <c r="E103"/>
      <c r="F103"/>
      <c r="G103"/>
      <c r="H103"/>
      <c r="I103"/>
      <c r="J103"/>
      <c r="K103"/>
      <c r="L103"/>
    </row>
    <row r="104" spans="3:44" ht="10.5" customHeight="1" x14ac:dyDescent="0.2">
      <c r="C104"/>
      <c r="D104"/>
      <c r="E104"/>
      <c r="F104"/>
      <c r="G104"/>
      <c r="H104"/>
      <c r="I104"/>
      <c r="J104"/>
      <c r="K104"/>
      <c r="L104"/>
    </row>
    <row r="105" spans="3:44" ht="10.5" customHeight="1" x14ac:dyDescent="0.2">
      <c r="C105"/>
      <c r="D105"/>
      <c r="E105"/>
      <c r="F105"/>
      <c r="G105"/>
      <c r="H105"/>
      <c r="I105"/>
      <c r="J105"/>
      <c r="K105"/>
      <c r="L105"/>
    </row>
    <row r="106" spans="3:44" ht="10.5" customHeight="1" x14ac:dyDescent="0.2">
      <c r="C106"/>
      <c r="D106"/>
      <c r="E106"/>
      <c r="F106"/>
      <c r="G106"/>
      <c r="H106"/>
      <c r="I106"/>
      <c r="J106"/>
      <c r="K106"/>
      <c r="L106"/>
    </row>
    <row r="107" spans="3:44" ht="10.5" customHeight="1" x14ac:dyDescent="0.2">
      <c r="C107"/>
      <c r="D107"/>
      <c r="E107"/>
      <c r="F107"/>
      <c r="G107"/>
      <c r="H107"/>
      <c r="I107"/>
      <c r="J107"/>
      <c r="K107"/>
      <c r="L107"/>
    </row>
    <row r="108" spans="3:44" ht="10.5" customHeight="1" x14ac:dyDescent="0.2">
      <c r="C108"/>
      <c r="D108"/>
      <c r="E108"/>
      <c r="F108"/>
      <c r="G108"/>
      <c r="H108"/>
      <c r="I108"/>
      <c r="J108"/>
      <c r="K108"/>
      <c r="L108"/>
    </row>
    <row r="109" spans="3:44" ht="10.5" customHeight="1" x14ac:dyDescent="0.2">
      <c r="C109"/>
      <c r="D109"/>
      <c r="E109"/>
      <c r="F109"/>
      <c r="G109"/>
      <c r="H109"/>
      <c r="I109"/>
      <c r="J109"/>
      <c r="K109"/>
      <c r="L109"/>
    </row>
    <row r="110" spans="3:44" ht="10.5" customHeight="1" x14ac:dyDescent="0.2">
      <c r="C110"/>
      <c r="D110"/>
      <c r="E110"/>
      <c r="F110"/>
      <c r="G110"/>
      <c r="H110"/>
      <c r="I110"/>
      <c r="J110"/>
      <c r="K110"/>
      <c r="L110"/>
    </row>
    <row r="111" spans="3:44" ht="10.5" customHeight="1" x14ac:dyDescent="0.2">
      <c r="C111"/>
      <c r="D111"/>
      <c r="E111"/>
      <c r="F111"/>
      <c r="G111"/>
      <c r="H111"/>
      <c r="I111"/>
      <c r="J111"/>
      <c r="K111"/>
      <c r="L111"/>
    </row>
    <row r="112" spans="3:44" ht="10.5" customHeight="1" x14ac:dyDescent="0.2">
      <c r="C112"/>
      <c r="D112"/>
      <c r="E112"/>
      <c r="F112"/>
      <c r="G112"/>
      <c r="H112"/>
      <c r="I112"/>
      <c r="J112"/>
      <c r="K112"/>
      <c r="L112"/>
    </row>
    <row r="113" spans="3:12" ht="10.5" customHeight="1" x14ac:dyDescent="0.2">
      <c r="C113"/>
      <c r="D113"/>
      <c r="E113"/>
      <c r="F113"/>
      <c r="G113"/>
      <c r="H113"/>
      <c r="I113"/>
      <c r="J113"/>
      <c r="K113"/>
      <c r="L113"/>
    </row>
    <row r="114" spans="3:12" ht="10.5" customHeight="1" x14ac:dyDescent="0.2">
      <c r="C114"/>
      <c r="D114"/>
      <c r="E114"/>
      <c r="F114"/>
      <c r="G114"/>
      <c r="H114"/>
      <c r="I114"/>
      <c r="J114"/>
      <c r="K114"/>
      <c r="L114"/>
    </row>
    <row r="115" spans="3:12" ht="10.5" customHeight="1" x14ac:dyDescent="0.2">
      <c r="C115"/>
      <c r="D115"/>
      <c r="E115"/>
      <c r="F115"/>
      <c r="G115"/>
      <c r="H115"/>
      <c r="I115"/>
      <c r="J115"/>
      <c r="K115"/>
      <c r="L115"/>
    </row>
    <row r="116" spans="3:12" ht="10.5" customHeight="1" x14ac:dyDescent="0.2">
      <c r="C116"/>
      <c r="D116"/>
      <c r="E116"/>
      <c r="F116"/>
      <c r="G116"/>
      <c r="H116"/>
      <c r="I116"/>
      <c r="J116"/>
      <c r="K116"/>
      <c r="L116"/>
    </row>
    <row r="117" spans="3:12" ht="10.5" customHeight="1" x14ac:dyDescent="0.2">
      <c r="C117"/>
      <c r="D117"/>
      <c r="E117"/>
      <c r="F117"/>
      <c r="G117"/>
      <c r="H117"/>
      <c r="I117"/>
      <c r="J117"/>
      <c r="K117"/>
      <c r="L117"/>
    </row>
    <row r="118" spans="3:12" ht="10.5" customHeight="1" x14ac:dyDescent="0.2">
      <c r="C118"/>
      <c r="D118"/>
      <c r="E118"/>
      <c r="F118"/>
      <c r="G118"/>
      <c r="H118"/>
      <c r="I118"/>
      <c r="J118"/>
      <c r="K118"/>
      <c r="L118"/>
    </row>
    <row r="119" spans="3:12" ht="10.5" customHeight="1" x14ac:dyDescent="0.2">
      <c r="C119"/>
      <c r="D119"/>
      <c r="E119"/>
      <c r="F119"/>
      <c r="G119"/>
      <c r="H119"/>
      <c r="I119"/>
      <c r="J119"/>
      <c r="K119"/>
      <c r="L119"/>
    </row>
    <row r="120" spans="3:12" ht="10.5" customHeight="1" x14ac:dyDescent="0.2">
      <c r="C120"/>
      <c r="D120"/>
      <c r="E120"/>
      <c r="F120"/>
      <c r="G120"/>
      <c r="H120"/>
      <c r="I120"/>
      <c r="J120"/>
      <c r="K120"/>
      <c r="L120"/>
    </row>
    <row r="121" spans="3:12" ht="10.5" customHeight="1" x14ac:dyDescent="0.2">
      <c r="C121"/>
      <c r="D121"/>
      <c r="E121"/>
      <c r="F121"/>
      <c r="G121"/>
      <c r="H121"/>
      <c r="I121"/>
      <c r="J121"/>
      <c r="K121"/>
      <c r="L121"/>
    </row>
    <row r="122" spans="3:12" ht="10.5" customHeight="1" x14ac:dyDescent="0.2">
      <c r="C122"/>
      <c r="D122"/>
      <c r="E122"/>
      <c r="F122"/>
      <c r="G122"/>
      <c r="H122"/>
      <c r="I122"/>
      <c r="J122"/>
      <c r="K122"/>
      <c r="L122"/>
    </row>
    <row r="123" spans="3:12" ht="10.5" customHeight="1" x14ac:dyDescent="0.2">
      <c r="C123"/>
      <c r="D123"/>
      <c r="E123"/>
      <c r="F123"/>
      <c r="G123"/>
      <c r="H123"/>
      <c r="I123"/>
      <c r="J123"/>
      <c r="K123"/>
      <c r="L123"/>
    </row>
    <row r="124" spans="3:12" ht="10.5" customHeight="1" x14ac:dyDescent="0.2">
      <c r="C124"/>
      <c r="D124"/>
      <c r="E124"/>
      <c r="F124"/>
      <c r="G124"/>
      <c r="H124"/>
      <c r="I124"/>
      <c r="J124"/>
      <c r="K124"/>
      <c r="L124"/>
    </row>
    <row r="125" spans="3:12" ht="10.5" customHeight="1" x14ac:dyDescent="0.2">
      <c r="C125"/>
      <c r="D125"/>
      <c r="E125"/>
      <c r="F125"/>
      <c r="G125"/>
      <c r="H125"/>
      <c r="I125"/>
      <c r="J125"/>
      <c r="K125"/>
      <c r="L125"/>
    </row>
  </sheetData>
  <mergeCells count="175">
    <mergeCell ref="I94:K94"/>
    <mergeCell ref="I95:K95"/>
    <mergeCell ref="I96:K96"/>
    <mergeCell ref="I97:K97"/>
    <mergeCell ref="I98:K98"/>
    <mergeCell ref="AU6:AV6"/>
    <mergeCell ref="AW6:AX6"/>
    <mergeCell ref="AT10:AY10"/>
    <mergeCell ref="AQ11:AQ14"/>
    <mergeCell ref="AR11:AR14"/>
    <mergeCell ref="AS11:AS12"/>
    <mergeCell ref="H11:J11"/>
    <mergeCell ref="I12:J13"/>
    <mergeCell ref="AY6:AZ6"/>
    <mergeCell ref="AS13:AS14"/>
    <mergeCell ref="AV13:AV17"/>
    <mergeCell ref="AS6:AT6"/>
    <mergeCell ref="C16:K16"/>
    <mergeCell ref="N17:P17"/>
    <mergeCell ref="AD17:AE17"/>
    <mergeCell ref="AF17:AG17"/>
    <mergeCell ref="AH17:AJ17"/>
    <mergeCell ref="AK17:AN17"/>
    <mergeCell ref="AS18:AS19"/>
    <mergeCell ref="Q22:AC22"/>
    <mergeCell ref="Q21:AC21"/>
    <mergeCell ref="E19:I20"/>
    <mergeCell ref="J19:J20"/>
    <mergeCell ref="N19:P19"/>
    <mergeCell ref="N20:P20"/>
    <mergeCell ref="J34:K34"/>
    <mergeCell ref="Q20:AC20"/>
    <mergeCell ref="H28:K28"/>
    <mergeCell ref="C26:K26"/>
    <mergeCell ref="H27:K27"/>
    <mergeCell ref="C42:C47"/>
    <mergeCell ref="C3:F3"/>
    <mergeCell ref="H3:K3"/>
    <mergeCell ref="H9:J9"/>
    <mergeCell ref="AY7:AZ7"/>
    <mergeCell ref="C4:F5"/>
    <mergeCell ref="H4:K5"/>
    <mergeCell ref="AU5:AV5"/>
    <mergeCell ref="AS5:AT5"/>
    <mergeCell ref="AQ3:AR3"/>
    <mergeCell ref="N3:AN4"/>
    <mergeCell ref="AY3:AZ3"/>
    <mergeCell ref="AY4:AZ4"/>
    <mergeCell ref="AY5:AZ5"/>
    <mergeCell ref="AW5:AX5"/>
    <mergeCell ref="AQ4:AR4"/>
    <mergeCell ref="AS4:AT4"/>
    <mergeCell ref="AU4:AV4"/>
    <mergeCell ref="AW4:AX4"/>
    <mergeCell ref="AQ5:AR5"/>
    <mergeCell ref="AS3:AT3"/>
    <mergeCell ref="AW3:AX3"/>
    <mergeCell ref="AW7:AX7"/>
    <mergeCell ref="AQ6:AR6"/>
    <mergeCell ref="AF18:AG18"/>
    <mergeCell ref="AH18:AJ18"/>
    <mergeCell ref="AK18:AM18"/>
    <mergeCell ref="AD19:AE19"/>
    <mergeCell ref="Q19:AC19"/>
    <mergeCell ref="Q18:AC18"/>
    <mergeCell ref="AK19:AM19"/>
    <mergeCell ref="AH19:AJ19"/>
    <mergeCell ref="AF19:AG19"/>
    <mergeCell ref="AR16:AR19"/>
    <mergeCell ref="AS16:AS17"/>
    <mergeCell ref="AQ21:AQ24"/>
    <mergeCell ref="AR21:AR24"/>
    <mergeCell ref="AS21:AS22"/>
    <mergeCell ref="AK21:AM21"/>
    <mergeCell ref="AS28:AS29"/>
    <mergeCell ref="N21:P21"/>
    <mergeCell ref="H29:K29"/>
    <mergeCell ref="N22:P22"/>
    <mergeCell ref="AD22:AE22"/>
    <mergeCell ref="AS23:AS24"/>
    <mergeCell ref="AD20:AE20"/>
    <mergeCell ref="AF20:AG20"/>
    <mergeCell ref="AH20:AJ20"/>
    <mergeCell ref="AK20:AM20"/>
    <mergeCell ref="AD21:AE21"/>
    <mergeCell ref="AF21:AG21"/>
    <mergeCell ref="AH21:AJ21"/>
    <mergeCell ref="AF22:AG22"/>
    <mergeCell ref="AH22:AJ22"/>
    <mergeCell ref="AK22:AM22"/>
    <mergeCell ref="N18:P18"/>
    <mergeCell ref="AD18:AE18"/>
    <mergeCell ref="AV33:AV37"/>
    <mergeCell ref="AR36:AR39"/>
    <mergeCell ref="AS36:AS37"/>
    <mergeCell ref="G41:H41"/>
    <mergeCell ref="AV23:AV27"/>
    <mergeCell ref="F23:I23"/>
    <mergeCell ref="AK23:AM23"/>
    <mergeCell ref="AR26:AR29"/>
    <mergeCell ref="AS26:AS27"/>
    <mergeCell ref="C37:K37"/>
    <mergeCell ref="AS38:AS39"/>
    <mergeCell ref="I38:J39"/>
    <mergeCell ref="H30:K30"/>
    <mergeCell ref="AQ31:AQ34"/>
    <mergeCell ref="AR31:AR34"/>
    <mergeCell ref="AS31:AS32"/>
    <mergeCell ref="H32:K32"/>
    <mergeCell ref="AS33:AS34"/>
    <mergeCell ref="H34:I34"/>
    <mergeCell ref="F34:G34"/>
    <mergeCell ref="I56:J56"/>
    <mergeCell ref="I58:J58"/>
    <mergeCell ref="G59:J59"/>
    <mergeCell ref="G60:J60"/>
    <mergeCell ref="AV59:AV63"/>
    <mergeCell ref="AS62:AS63"/>
    <mergeCell ref="AR43:AR45"/>
    <mergeCell ref="AS44:AS45"/>
    <mergeCell ref="I40:J41"/>
    <mergeCell ref="AS47:AS48"/>
    <mergeCell ref="AQ41:AQ42"/>
    <mergeCell ref="AR41:AR42"/>
    <mergeCell ref="AS41:AS42"/>
    <mergeCell ref="AS49:AS50"/>
    <mergeCell ref="AQ47:AQ50"/>
    <mergeCell ref="AR47:AR50"/>
    <mergeCell ref="AV49:AV53"/>
    <mergeCell ref="I51:J51"/>
    <mergeCell ref="AR52:AR55"/>
    <mergeCell ref="AS52:AS53"/>
    <mergeCell ref="I53:J53"/>
    <mergeCell ref="AS54:AS55"/>
    <mergeCell ref="G49:J49"/>
    <mergeCell ref="G50:J50"/>
    <mergeCell ref="G51:H51"/>
    <mergeCell ref="I52:J52"/>
    <mergeCell ref="I55:J55"/>
    <mergeCell ref="G88:J88"/>
    <mergeCell ref="G89:J89"/>
    <mergeCell ref="C92:K92"/>
    <mergeCell ref="AR62:AR65"/>
    <mergeCell ref="AT85:AY85"/>
    <mergeCell ref="C76:K76"/>
    <mergeCell ref="G78:J78"/>
    <mergeCell ref="G80:J80"/>
    <mergeCell ref="G82:H82"/>
    <mergeCell ref="I82:J83"/>
    <mergeCell ref="K82:K83"/>
    <mergeCell ref="G83:H83"/>
    <mergeCell ref="G85:H85"/>
    <mergeCell ref="I85:J85"/>
    <mergeCell ref="AV69:AV73"/>
    <mergeCell ref="AR72:AR75"/>
    <mergeCell ref="AS72:AS73"/>
    <mergeCell ref="AS74:AS75"/>
    <mergeCell ref="AQ67:AQ70"/>
    <mergeCell ref="AR67:AR70"/>
    <mergeCell ref="AS67:AS68"/>
    <mergeCell ref="AS69:AS70"/>
    <mergeCell ref="E66:E68"/>
    <mergeCell ref="F68:H68"/>
    <mergeCell ref="AS64:AS65"/>
    <mergeCell ref="AQ57:AQ60"/>
    <mergeCell ref="AR57:AR60"/>
    <mergeCell ref="AS57:AS58"/>
    <mergeCell ref="G86:H86"/>
    <mergeCell ref="I86:J86"/>
    <mergeCell ref="F62:G62"/>
    <mergeCell ref="H62:J62"/>
    <mergeCell ref="E65:I65"/>
    <mergeCell ref="E69:E70"/>
    <mergeCell ref="F69:F70"/>
    <mergeCell ref="AS59:AS60"/>
  </mergeCells>
  <phoneticPr fontId="6" type="noConversion"/>
  <pageMargins left="0.19685039370078741" right="0.75" top="0.19685039370078741" bottom="0" header="0.31496062992125984" footer="0"/>
  <pageSetup paperSize="9" scale="80" orientation="portrait" horizontalDpi="300" verticalDpi="30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mmoreira</dc:creator>
  <cp:lastModifiedBy>Celia Cesar</cp:lastModifiedBy>
  <cp:revision>0</cp:revision>
  <cp:lastPrinted>2010-09-01T08:53:53Z</cp:lastPrinted>
  <dcterms:created xsi:type="dcterms:W3CDTF">2008-08-26T14:48:38Z</dcterms:created>
  <dcterms:modified xsi:type="dcterms:W3CDTF">2025-03-05T15:04:00Z</dcterms:modified>
</cp:coreProperties>
</file>