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C2C97FCB-18D6-45E5-AD66-20E81FC0CCF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<sst xmlns="http://schemas.openxmlformats.org/spreadsheetml/2006/main" count="159" uniqueCount="110">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</sst>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AK22" sqref="AK22:AM2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2" t="s">
        <v>46</v>
      </c>
      <c r="D3" s="273"/>
      <c r="E3" s="273"/>
      <c r="F3" s="274"/>
      <c r="G3" s="28"/>
      <c r="H3" s="272" t="s">
        <v>45</v>
      </c>
      <c r="I3" s="273"/>
      <c r="J3" s="273"/>
      <c r="K3" s="274"/>
      <c r="L3" s="58"/>
      <c r="M3" s="58"/>
      <c r="N3" s="315" t="s">
        <v>91</v>
      </c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7"/>
      <c r="AO3" s="25"/>
      <c r="AP3" s="141"/>
      <c r="AQ3" s="313" t="s">
        <v>85</v>
      </c>
      <c r="AR3" s="314"/>
      <c r="AS3" s="331" t="s">
        <v>86</v>
      </c>
      <c r="AT3" s="314"/>
      <c r="AU3" s="132" t="s">
        <v>84</v>
      </c>
      <c r="AV3" s="138">
        <v>20</v>
      </c>
      <c r="AW3" s="332" t="s">
        <v>87</v>
      </c>
      <c r="AX3" s="332"/>
      <c r="AY3" s="321" t="s">
        <v>50</v>
      </c>
      <c r="AZ3" s="322"/>
    </row>
    <row r="4" spans="3:52" ht="10.5" customHeight="1" x14ac:dyDescent="0.2">
      <c r="C4" s="307">
        <v>46001</v>
      </c>
      <c r="D4" s="308"/>
      <c r="E4" s="308"/>
      <c r="F4" s="309"/>
      <c r="G4" s="28"/>
      <c r="H4" s="307">
        <v>46003</v>
      </c>
      <c r="I4" s="308"/>
      <c r="J4" s="308"/>
      <c r="K4" s="309"/>
      <c r="L4" s="58"/>
      <c r="M4" s="58"/>
      <c r="N4" s="318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20"/>
      <c r="AO4" s="25"/>
      <c r="AP4" s="142" t="s">
        <v>80</v>
      </c>
      <c r="AQ4" s="325"/>
      <c r="AR4" s="326"/>
      <c r="AS4" s="327">
        <f>AQ4-E19</f>
        <v>-4300</v>
      </c>
      <c r="AT4" s="326"/>
      <c r="AU4" s="328" t="e">
        <f>(AV3/((I47*I48*I77/10000/2/1000)*I38+(I47*I48*I77/10000/2/1000)*I38)+AS4)</f>
        <v>#DIV/0!</v>
      </c>
      <c r="AV4" s="329"/>
      <c r="AW4" s="327">
        <f>(I47*I48*I77)/10000/2/1000*I38*AQ4</f>
        <v>0</v>
      </c>
      <c r="AX4" s="326"/>
      <c r="AY4" s="323">
        <f>IF(ISERROR(AQ4/E19-100%)," ",AQ4/E19-100%)</f>
        <v>-1</v>
      </c>
      <c r="AZ4" s="324"/>
    </row>
    <row r="5" spans="3:52" ht="10.5" customHeight="1" x14ac:dyDescent="0.2">
      <c r="C5" s="310"/>
      <c r="D5" s="311"/>
      <c r="E5" s="311"/>
      <c r="F5" s="312"/>
      <c r="G5" s="64"/>
      <c r="H5" s="310"/>
      <c r="I5" s="311"/>
      <c r="J5" s="311"/>
      <c r="K5" s="312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30" t="e">
        <f>AW5/((I47*I48*I77/10000/2/1000)*I38)</f>
        <v>#DIV/0!</v>
      </c>
      <c r="AR5" s="329"/>
      <c r="AS5" s="251" t="e">
        <f>AQ5-E19</f>
        <v>#DIV/0!</v>
      </c>
      <c r="AT5" s="252"/>
      <c r="AU5" s="251" t="e">
        <f>AS5-AU4</f>
        <v>#DIV/0!</v>
      </c>
      <c r="AV5" s="252"/>
      <c r="AW5" s="251">
        <f>AQ11+AQ21+AQ31+AQ41+AQ47+AQ57+AQ67</f>
        <v>0</v>
      </c>
      <c r="AX5" s="252"/>
      <c r="AY5" s="267" t="str">
        <f>IF(ISERROR(AQ5/E19-100%)," ",AQ5/E19-100%)</f>
        <v xml:space="preserve"> </v>
      </c>
      <c r="AZ5" s="268"/>
    </row>
    <row r="6" spans="3:52" ht="10.5" customHeight="1" x14ac:dyDescent="0.2">
      <c r="AP6" s="142" t="s">
        <v>81</v>
      </c>
      <c r="AQ6" s="333">
        <f>E19+AS6</f>
        <v>7800</v>
      </c>
      <c r="AR6" s="252"/>
      <c r="AS6" s="251">
        <f>E19*AQ7+AR7</f>
        <v>3500</v>
      </c>
      <c r="AT6" s="252"/>
      <c r="AU6" s="249"/>
      <c r="AV6" s="250"/>
      <c r="AW6" s="251">
        <f>I47*I48*I77/10000/2/1000*I38*(E19+(E19*AQ7)+AR7)</f>
        <v>0</v>
      </c>
      <c r="AX6" s="252"/>
      <c r="AY6" s="267">
        <f>IF(ISERROR(AQ6/E19-100%)," ",AQ6/E19-100%)</f>
        <v>0.81395348837209291</v>
      </c>
      <c r="AZ6" s="268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1995</v>
      </c>
      <c r="AS7" s="133"/>
      <c r="AT7" s="134"/>
      <c r="AU7" s="92"/>
      <c r="AV7" s="137"/>
      <c r="AW7" s="251">
        <f>AW6-AW5</f>
        <v>0</v>
      </c>
      <c r="AX7" s="252"/>
      <c r="AY7" s="305" t="e">
        <f>AY6-AY5</f>
        <v>#VALUE!</v>
      </c>
      <c r="AZ7" s="306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2"/>
      <c r="I9" s="303"/>
      <c r="J9" s="304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3" t="s">
        <v>52</v>
      </c>
      <c r="AU10" s="253"/>
      <c r="AV10" s="253"/>
      <c r="AW10" s="253"/>
      <c r="AX10" s="253"/>
      <c r="AY10" s="254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2"/>
      <c r="I11" s="263"/>
      <c r="J11" s="264"/>
      <c r="K11" s="97"/>
      <c r="AP11" s="97"/>
      <c r="AQ11" s="255"/>
      <c r="AR11" s="257">
        <f>I47*I48*I77/10000/2/1000*AS15*(E19+(E19*AQ7)+AR7)</f>
        <v>0</v>
      </c>
      <c r="AS11" s="260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5">
        <v>5</v>
      </c>
      <c r="J12" s="265"/>
      <c r="K12" s="97"/>
      <c r="AP12" s="97"/>
      <c r="AQ12" s="256"/>
      <c r="AR12" s="258"/>
      <c r="AS12" s="261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6"/>
      <c r="J13" s="266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6"/>
      <c r="AR13" s="258"/>
      <c r="AS13" s="269">
        <v>4</v>
      </c>
      <c r="AT13" s="74">
        <v>21</v>
      </c>
      <c r="AU13" s="74">
        <v>30</v>
      </c>
      <c r="AV13" s="271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6"/>
      <c r="AR14" s="259"/>
      <c r="AS14" s="270"/>
      <c r="AT14" s="69">
        <v>20</v>
      </c>
      <c r="AU14" s="69">
        <v>11</v>
      </c>
      <c r="AV14" s="271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71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2" t="s">
        <v>47</v>
      </c>
      <c r="D16" s="273"/>
      <c r="E16" s="273"/>
      <c r="F16" s="273"/>
      <c r="G16" s="273"/>
      <c r="H16" s="273"/>
      <c r="I16" s="273"/>
      <c r="J16" s="273"/>
      <c r="K16" s="274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5">
        <f>AR11/500</f>
        <v>0</v>
      </c>
      <c r="AS16" s="270">
        <v>4</v>
      </c>
      <c r="AT16" s="69">
        <v>39</v>
      </c>
      <c r="AU16" s="69">
        <v>32</v>
      </c>
      <c r="AV16" s="271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5" t="s">
        <v>3</v>
      </c>
      <c r="O17" s="276"/>
      <c r="P17" s="277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5" t="s">
        <v>38</v>
      </c>
      <c r="AE17" s="277"/>
      <c r="AF17" s="275" t="s">
        <v>7</v>
      </c>
      <c r="AG17" s="277"/>
      <c r="AH17" s="276" t="s">
        <v>30</v>
      </c>
      <c r="AI17" s="276"/>
      <c r="AJ17" s="277"/>
      <c r="AK17" s="278" t="s">
        <v>31</v>
      </c>
      <c r="AL17" s="279"/>
      <c r="AM17" s="279"/>
      <c r="AN17" s="280"/>
      <c r="AO17" s="26"/>
      <c r="AP17" s="97"/>
      <c r="AQ17" s="129"/>
      <c r="AR17" s="346"/>
      <c r="AS17" s="348"/>
      <c r="AT17" s="72">
        <v>2</v>
      </c>
      <c r="AU17" s="72">
        <v>9</v>
      </c>
      <c r="AV17" s="271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90"/>
      <c r="O18" s="291"/>
      <c r="P18" s="292"/>
      <c r="Q18" s="340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2"/>
      <c r="AD18" s="360"/>
      <c r="AE18" s="361"/>
      <c r="AF18" s="334"/>
      <c r="AG18" s="335"/>
      <c r="AH18" s="290"/>
      <c r="AI18" s="291"/>
      <c r="AJ18" s="292"/>
      <c r="AK18" s="336"/>
      <c r="AL18" s="337"/>
      <c r="AM18" s="337"/>
      <c r="AN18" s="52"/>
      <c r="AO18" s="18"/>
      <c r="AP18" s="97"/>
      <c r="AQ18" s="129"/>
      <c r="AR18" s="346"/>
      <c r="AS18" s="269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4">
        <f>AK23</f>
        <v>4300</v>
      </c>
      <c r="F19" s="285"/>
      <c r="G19" s="285"/>
      <c r="H19" s="285"/>
      <c r="I19" s="285"/>
      <c r="J19" s="288" t="s">
        <v>6</v>
      </c>
      <c r="K19" s="104"/>
      <c r="M19" s="11"/>
      <c r="N19" s="290"/>
      <c r="O19" s="291"/>
      <c r="P19" s="292"/>
      <c r="Q19" s="281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3"/>
      <c r="AD19" s="338"/>
      <c r="AE19" s="339"/>
      <c r="AF19" s="343"/>
      <c r="AG19" s="344"/>
      <c r="AH19" s="290"/>
      <c r="AI19" s="291"/>
      <c r="AJ19" s="292"/>
      <c r="AK19" s="336"/>
      <c r="AL19" s="337"/>
      <c r="AM19" s="337"/>
      <c r="AN19" s="51"/>
      <c r="AO19" s="18"/>
      <c r="AP19" s="104"/>
      <c r="AQ19" s="129"/>
      <c r="AR19" s="347"/>
      <c r="AS19" s="270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6"/>
      <c r="F20" s="287"/>
      <c r="G20" s="287"/>
      <c r="H20" s="287"/>
      <c r="I20" s="287"/>
      <c r="J20" s="289"/>
      <c r="K20" s="97"/>
      <c r="M20" s="11"/>
      <c r="N20" s="290"/>
      <c r="O20" s="291"/>
      <c r="P20" s="292"/>
      <c r="Q20" s="281" t="s">
        <v>107</v>
      </c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3"/>
      <c r="AD20" s="338"/>
      <c r="AE20" s="339"/>
      <c r="AF20" s="343"/>
      <c r="AG20" s="344"/>
      <c r="AH20" s="290"/>
      <c r="AI20" s="291"/>
      <c r="AJ20" s="292"/>
      <c r="AK20" s="336">
        <v>1000</v>
      </c>
      <c r="AL20" s="337"/>
      <c r="AM20" s="337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90"/>
      <c r="O21" s="291"/>
      <c r="P21" s="292"/>
      <c r="Q21" s="281" t="s">
        <v>93</v>
      </c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3"/>
      <c r="AD21" s="338"/>
      <c r="AE21" s="339"/>
      <c r="AF21" s="334"/>
      <c r="AG21" s="335"/>
      <c r="AH21" s="355"/>
      <c r="AI21" s="356"/>
      <c r="AJ21" s="357"/>
      <c r="AK21" s="349">
        <v>2330</v>
      </c>
      <c r="AL21" s="350"/>
      <c r="AM21" s="350"/>
      <c r="AN21" s="51" t="s">
        <v>6</v>
      </c>
      <c r="AO21" s="18"/>
      <c r="AP21" s="97"/>
      <c r="AQ21" s="255"/>
      <c r="AR21" s="257">
        <f>I47*I48*I77/10000/2/1000*AS25*(E19+(E19*AQ7)+AR7)</f>
        <v>0</v>
      </c>
      <c r="AS21" s="260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90"/>
      <c r="O22" s="353"/>
      <c r="P22" s="354"/>
      <c r="Q22" s="281" t="s">
        <v>103</v>
      </c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3"/>
      <c r="AD22" s="338"/>
      <c r="AE22" s="339"/>
      <c r="AF22" s="290"/>
      <c r="AG22" s="354"/>
      <c r="AH22" s="290"/>
      <c r="AI22" s="353"/>
      <c r="AJ22" s="354"/>
      <c r="AK22" s="358">
        <v>970</v>
      </c>
      <c r="AL22" s="359"/>
      <c r="AM22" s="359"/>
      <c r="AN22" s="51" t="s">
        <v>6</v>
      </c>
      <c r="AO22" s="18"/>
      <c r="AP22" s="123"/>
      <c r="AQ22" s="256"/>
      <c r="AR22" s="258"/>
      <c r="AS22" s="261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4"/>
      <c r="G23" s="364"/>
      <c r="H23" s="364"/>
      <c r="I23" s="364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5">
        <f>SUM(AK18:AM22)</f>
        <v>4300</v>
      </c>
      <c r="AL23" s="365"/>
      <c r="AM23" s="365"/>
      <c r="AN23" s="52" t="s">
        <v>6</v>
      </c>
      <c r="AO23" s="18"/>
      <c r="AP23" s="123"/>
      <c r="AQ23" s="256"/>
      <c r="AR23" s="258"/>
      <c r="AS23" s="351">
        <v>4</v>
      </c>
      <c r="AT23" s="74">
        <v>23</v>
      </c>
      <c r="AU23" s="74">
        <v>28</v>
      </c>
      <c r="AV23" s="271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6"/>
      <c r="AR24" s="259"/>
      <c r="AS24" s="260"/>
      <c r="AT24" s="69">
        <v>18</v>
      </c>
      <c r="AU24" s="69">
        <v>13</v>
      </c>
      <c r="AV24" s="271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71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2" t="s">
        <v>42</v>
      </c>
      <c r="D26" s="273"/>
      <c r="E26" s="273"/>
      <c r="F26" s="273"/>
      <c r="G26" s="273"/>
      <c r="H26" s="273"/>
      <c r="I26" s="273"/>
      <c r="J26" s="273"/>
      <c r="K26" s="274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5">
        <f>AR21/500</f>
        <v>0</v>
      </c>
      <c r="AS26" s="260">
        <v>4</v>
      </c>
      <c r="AT26" s="69">
        <v>37</v>
      </c>
      <c r="AU26" s="69">
        <v>34</v>
      </c>
      <c r="AV26" s="271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8"/>
      <c r="I27" s="298"/>
      <c r="J27" s="298"/>
      <c r="K27" s="299"/>
      <c r="L27" s="28"/>
      <c r="M27" s="13"/>
      <c r="N27" s="28"/>
      <c r="O27" s="242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6"/>
      <c r="AS27" s="261"/>
      <c r="AT27" s="72">
        <v>4</v>
      </c>
      <c r="AU27" s="72">
        <v>7</v>
      </c>
      <c r="AV27" s="271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295" t="s">
        <v>95</v>
      </c>
      <c r="I28" s="296"/>
      <c r="J28" s="296"/>
      <c r="K28" s="297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6"/>
      <c r="AS28" s="351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2"/>
      <c r="I29" s="352"/>
      <c r="J29" s="352"/>
      <c r="K29" s="294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7"/>
      <c r="AS29" s="260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367" t="s">
        <v>102</v>
      </c>
      <c r="I30" s="368"/>
      <c r="J30" s="368"/>
      <c r="K30" s="369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5"/>
      <c r="AR31" s="257">
        <f>I47*I48*I77/10000/2/1000*AS35*(E19+(E19*AQ7)+AR7)</f>
        <v>0</v>
      </c>
      <c r="AS31" s="260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70">
        <v>46001</v>
      </c>
      <c r="I32" s="371"/>
      <c r="J32" s="371"/>
      <c r="K32" s="372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6"/>
      <c r="AR32" s="258"/>
      <c r="AS32" s="261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6"/>
      <c r="AR33" s="258"/>
      <c r="AS33" s="351">
        <v>1</v>
      </c>
      <c r="AT33" s="155">
        <v>29</v>
      </c>
      <c r="AU33" s="155">
        <v>32</v>
      </c>
      <c r="AV33" s="271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74" t="s">
        <v>7</v>
      </c>
      <c r="G34" s="375"/>
      <c r="H34" s="293" t="s">
        <v>88</v>
      </c>
      <c r="I34" s="373"/>
      <c r="J34" s="293" t="s">
        <v>90</v>
      </c>
      <c r="K34" s="294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6"/>
      <c r="AR34" s="259"/>
      <c r="AS34" s="260"/>
      <c r="AT34" s="24">
        <v>20</v>
      </c>
      <c r="AU34" s="24">
        <v>17</v>
      </c>
      <c r="AV34" s="271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71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5">
        <f>AR31/500</f>
        <v>0</v>
      </c>
      <c r="AS36" s="260">
        <v>1</v>
      </c>
      <c r="AT36" s="24">
        <v>43</v>
      </c>
      <c r="AU36" s="24">
        <v>42</v>
      </c>
      <c r="AV36" s="271"/>
      <c r="AW36" s="71"/>
      <c r="AX36" s="10"/>
      <c r="AY36" s="10"/>
      <c r="AZ36" s="98"/>
    </row>
    <row r="37" spans="2:52" ht="10.5" customHeight="1" x14ac:dyDescent="0.15">
      <c r="C37" s="272" t="s">
        <v>26</v>
      </c>
      <c r="D37" s="273"/>
      <c r="E37" s="273"/>
      <c r="F37" s="273"/>
      <c r="G37" s="273"/>
      <c r="H37" s="273"/>
      <c r="I37" s="273"/>
      <c r="J37" s="273"/>
      <c r="K37" s="274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6"/>
      <c r="AS37" s="261"/>
      <c r="AT37" s="154">
        <v>6</v>
      </c>
      <c r="AU37" s="154">
        <v>7</v>
      </c>
      <c r="AV37" s="271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6">
        <v>40</v>
      </c>
      <c r="J38" s="366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6"/>
      <c r="AS38" s="351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6"/>
      <c r="J39" s="266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7"/>
      <c r="AS39" s="260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5">
        <v>32</v>
      </c>
      <c r="J40" s="265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2"/>
      <c r="H41" s="363"/>
      <c r="I41" s="266"/>
      <c r="J41" s="266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5"/>
      <c r="AR41" s="255" t="e">
        <f>I47*I48*I77/10000/2/1000*#REF!*(E19+(E19*AQ7)+AR7)</f>
        <v>#REF!</v>
      </c>
      <c r="AS41" s="260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00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6"/>
      <c r="AR42" s="256"/>
      <c r="AS42" s="261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01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6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01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6"/>
      <c r="AS44" s="351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01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7"/>
      <c r="AS45" s="260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01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01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5"/>
      <c r="AR47" s="255">
        <f>I47*I48*I77/10000/2/1000*AS51*(E19+(E19*AQ7)+AR7)</f>
        <v>0</v>
      </c>
      <c r="AS47" s="260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6"/>
      <c r="AR48" s="256"/>
      <c r="AS48" s="261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7" t="s">
        <v>9</v>
      </c>
      <c r="H49" s="368"/>
      <c r="I49" s="368"/>
      <c r="J49" s="369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6"/>
      <c r="AR49" s="256"/>
      <c r="AS49" s="351"/>
      <c r="AT49" s="76"/>
      <c r="AU49" s="70"/>
      <c r="AV49" s="271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8" t="s">
        <v>8</v>
      </c>
      <c r="H50" s="368"/>
      <c r="I50" s="368"/>
      <c r="J50" s="369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6"/>
      <c r="AR50" s="384"/>
      <c r="AS50" s="260"/>
      <c r="AT50" s="76"/>
      <c r="AU50" s="70"/>
      <c r="AV50" s="271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5"/>
      <c r="H51" s="385"/>
      <c r="I51" s="385"/>
      <c r="J51" s="385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71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9">
        <v>29</v>
      </c>
      <c r="J52" s="390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5">
        <f>AR47/610</f>
        <v>0</v>
      </c>
      <c r="AS52" s="260"/>
      <c r="AT52" s="76"/>
      <c r="AU52" s="70"/>
      <c r="AV52" s="271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6">
        <v>40</v>
      </c>
      <c r="J53" s="387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6"/>
      <c r="AS53" s="261"/>
      <c r="AT53" s="76"/>
      <c r="AU53" s="70"/>
      <c r="AV53" s="271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6"/>
      <c r="AS54" s="351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91">
        <v>25.7</v>
      </c>
      <c r="J55" s="392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7"/>
      <c r="AS55" s="260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6">
        <v>38</v>
      </c>
      <c r="J56" s="377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5"/>
      <c r="AR57" s="255">
        <f>I47*I48*I77/10000/2/1000*AS61*(E19+(E19*AQ7)+AR7)</f>
        <v>0</v>
      </c>
      <c r="AS57" s="260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8">
        <v>26.8</v>
      </c>
      <c r="J58" s="379"/>
      <c r="K58" s="183" t="s">
        <v>11</v>
      </c>
      <c r="L58"/>
      <c r="AQ58" s="256"/>
      <c r="AR58" s="256"/>
      <c r="AS58" s="261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80"/>
      <c r="H59" s="380"/>
      <c r="I59" s="380"/>
      <c r="J59" s="380"/>
      <c r="K59" s="180"/>
      <c r="L59"/>
      <c r="AQ59" s="256"/>
      <c r="AR59" s="256"/>
      <c r="AS59" s="351"/>
      <c r="AT59" s="147"/>
      <c r="AU59" s="148"/>
      <c r="AV59" s="271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81">
        <v>1.1000000000000001</v>
      </c>
      <c r="H60" s="382"/>
      <c r="I60" s="380"/>
      <c r="J60" s="383"/>
      <c r="K60" s="183" t="s">
        <v>11</v>
      </c>
      <c r="L60"/>
      <c r="AQ60" s="256"/>
      <c r="AR60" s="384"/>
      <c r="AS60" s="260"/>
      <c r="AT60" s="147"/>
      <c r="AU60" s="148"/>
      <c r="AV60" s="271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71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8" t="s">
        <v>96</v>
      </c>
      <c r="G62" s="418"/>
      <c r="H62" s="418" t="s">
        <v>33</v>
      </c>
      <c r="I62" s="418"/>
      <c r="J62" s="418"/>
      <c r="K62" s="190"/>
      <c r="L62"/>
      <c r="AQ62" s="131"/>
      <c r="AR62" s="345">
        <f>AR57/610</f>
        <v>0</v>
      </c>
      <c r="AS62" s="260"/>
      <c r="AT62" s="147"/>
      <c r="AU62" s="148"/>
      <c r="AV62" s="271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6"/>
      <c r="AS63" s="261"/>
      <c r="AT63" s="147"/>
      <c r="AU63" s="148"/>
      <c r="AV63" s="271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6"/>
      <c r="AS64" s="351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9" t="s">
        <v>97</v>
      </c>
      <c r="F65" s="420"/>
      <c r="G65" s="420"/>
      <c r="H65" s="420"/>
      <c r="I65" s="421"/>
      <c r="J65" s="206"/>
      <c r="K65" s="197"/>
      <c r="L65"/>
      <c r="AQ65" s="131"/>
      <c r="AR65" s="347"/>
      <c r="AS65" s="260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6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6"/>
      <c r="F67" s="210"/>
      <c r="G67" s="210"/>
      <c r="H67" s="210"/>
      <c r="I67" s="211"/>
      <c r="J67" s="206"/>
      <c r="K67" s="197"/>
      <c r="L67"/>
      <c r="AQ67" s="255"/>
      <c r="AR67" s="255">
        <f>I47*I48*I77/10000/2/1000*AS71*(E19+(E19*AQ7)+AR7)</f>
        <v>0</v>
      </c>
      <c r="AS67" s="260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6"/>
      <c r="F68" s="417" t="s">
        <v>41</v>
      </c>
      <c r="G68" s="417"/>
      <c r="H68" s="417"/>
      <c r="I68" s="211"/>
      <c r="J68" s="214">
        <v>5</v>
      </c>
      <c r="K68" s="215">
        <v>6</v>
      </c>
      <c r="L68"/>
      <c r="AQ68" s="256"/>
      <c r="AR68" s="256"/>
      <c r="AS68" s="261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6" t="s">
        <v>14</v>
      </c>
      <c r="F69" s="422"/>
      <c r="G69" s="216"/>
      <c r="H69" s="210"/>
      <c r="I69" s="211"/>
      <c r="J69" s="214" t="s">
        <v>34</v>
      </c>
      <c r="K69" s="215" t="s">
        <v>34</v>
      </c>
      <c r="L69"/>
      <c r="AQ69" s="256"/>
      <c r="AR69" s="256"/>
      <c r="AS69" s="351"/>
      <c r="AT69" s="76"/>
      <c r="AU69" s="70"/>
      <c r="AV69" s="271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6"/>
      <c r="F70" s="422"/>
      <c r="G70" s="210"/>
      <c r="H70" s="210"/>
      <c r="I70" s="211"/>
      <c r="J70" s="206"/>
      <c r="K70" s="197"/>
      <c r="L70"/>
      <c r="AQ70" s="256"/>
      <c r="AR70" s="384"/>
      <c r="AS70" s="260"/>
      <c r="AT70" s="76"/>
      <c r="AU70" s="70"/>
      <c r="AV70" s="271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71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5">
        <f>AR67/610</f>
        <v>0</v>
      </c>
      <c r="AS72" s="260"/>
      <c r="AT72" s="76"/>
      <c r="AU72" s="70"/>
      <c r="AV72" s="271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6"/>
      <c r="AS73" s="261"/>
      <c r="AT73" s="76"/>
      <c r="AU73" s="70"/>
      <c r="AV73" s="271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6"/>
      <c r="AS74" s="351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7"/>
      <c r="AS75" s="260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9" t="s">
        <v>25</v>
      </c>
      <c r="D76" s="400"/>
      <c r="E76" s="400"/>
      <c r="F76" s="400"/>
      <c r="G76" s="400"/>
      <c r="H76" s="400"/>
      <c r="I76" s="400"/>
      <c r="J76" s="400"/>
      <c r="K76" s="401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81" t="s">
        <v>105</v>
      </c>
      <c r="H78" s="382"/>
      <c r="I78" s="382"/>
      <c r="J78" s="382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7" t="s">
        <v>99</v>
      </c>
      <c r="H80" s="368"/>
      <c r="I80" s="368"/>
      <c r="J80" s="368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5"/>
      <c r="H82" s="406"/>
      <c r="I82" s="407">
        <v>42.5</v>
      </c>
      <c r="J82" s="408"/>
      <c r="K82" s="411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5"/>
      <c r="H83" s="406"/>
      <c r="I83" s="409"/>
      <c r="J83" s="410"/>
      <c r="K83" s="411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2"/>
      <c r="H85" s="413"/>
      <c r="I85" s="414" t="s">
        <v>106</v>
      </c>
      <c r="J85" s="415"/>
      <c r="K85" s="182"/>
      <c r="L85"/>
      <c r="AR85" s="90"/>
      <c r="AS85" s="10"/>
      <c r="AT85" s="402" t="s">
        <v>71</v>
      </c>
      <c r="AU85" s="403"/>
      <c r="AV85" s="403"/>
      <c r="AW85" s="403"/>
      <c r="AX85" s="403"/>
      <c r="AY85" s="404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2"/>
      <c r="H86" s="413"/>
      <c r="I86" s="414" t="s">
        <v>106</v>
      </c>
      <c r="J86" s="415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3">
        <v>80</v>
      </c>
      <c r="H88" s="394"/>
      <c r="I88" s="394"/>
      <c r="J88" s="395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6">
        <v>40</v>
      </c>
      <c r="H89" s="397"/>
      <c r="I89" s="397"/>
      <c r="J89" s="398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9" t="s">
        <v>32</v>
      </c>
      <c r="D92" s="400"/>
      <c r="E92" s="400"/>
      <c r="F92" s="400"/>
      <c r="G92" s="400"/>
      <c r="H92" s="400"/>
      <c r="I92" s="400"/>
      <c r="J92" s="400"/>
      <c r="K92" s="401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3"/>
      <c r="J94" s="244"/>
      <c r="K94" s="245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3"/>
      <c r="J95" s="244"/>
      <c r="K95" s="245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3"/>
      <c r="J96" s="244"/>
      <c r="K96" s="245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3"/>
      <c r="J97" s="244"/>
      <c r="K97" s="245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6"/>
      <c r="J98" s="247"/>
      <c r="K98" s="248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2025-12-10T10:34:57Z</dcterms:modified>
</cp:coreProperties>
</file>